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девушки" sheetId="1" r:id="rId1"/>
    <sheet name="юноши" sheetId="3" r:id="rId2"/>
  </sheets>
  <calcPr calcId="124519"/>
</workbook>
</file>

<file path=xl/calcChain.xml><?xml version="1.0" encoding="utf-8"?>
<calcChain xmlns="http://schemas.openxmlformats.org/spreadsheetml/2006/main">
  <c r="J36" i="1"/>
  <c r="H36"/>
  <c r="F36"/>
  <c r="D36"/>
  <c r="K36" s="1"/>
  <c r="L36" s="1"/>
  <c r="J16"/>
  <c r="H16"/>
  <c r="F16"/>
  <c r="D16"/>
  <c r="J27"/>
  <c r="H27"/>
  <c r="F27"/>
  <c r="D27"/>
  <c r="J26"/>
  <c r="H26"/>
  <c r="F26"/>
  <c r="D26"/>
  <c r="J19" i="3"/>
  <c r="H19"/>
  <c r="F19"/>
  <c r="D19"/>
  <c r="J18"/>
  <c r="H18"/>
  <c r="F18"/>
  <c r="D18"/>
  <c r="K18" s="1"/>
  <c r="L18" s="1"/>
  <c r="J17"/>
  <c r="H17"/>
  <c r="F17"/>
  <c r="D17"/>
  <c r="J16"/>
  <c r="H16"/>
  <c r="F16"/>
  <c r="D16"/>
  <c r="K19" l="1"/>
  <c r="L19" s="1"/>
  <c r="K17"/>
  <c r="L17" s="1"/>
  <c r="K27" i="1"/>
  <c r="L27" s="1"/>
  <c r="K16"/>
  <c r="L16" s="1"/>
  <c r="K26"/>
  <c r="L26" s="1"/>
  <c r="K16" i="3"/>
  <c r="L16" s="1"/>
  <c r="J38" i="1"/>
  <c r="H38"/>
  <c r="F38"/>
  <c r="D38"/>
  <c r="K37"/>
  <c r="J35"/>
  <c r="H35"/>
  <c r="F35"/>
  <c r="D35"/>
  <c r="K34"/>
  <c r="J33"/>
  <c r="H33"/>
  <c r="F33"/>
  <c r="D33"/>
  <c r="J32"/>
  <c r="H32"/>
  <c r="F32"/>
  <c r="D32"/>
  <c r="J31"/>
  <c r="H31"/>
  <c r="F31"/>
  <c r="D31"/>
  <c r="K30"/>
  <c r="J29"/>
  <c r="H29"/>
  <c r="F29"/>
  <c r="D29"/>
  <c r="K28"/>
  <c r="J25"/>
  <c r="H25"/>
  <c r="F25"/>
  <c r="D25"/>
  <c r="J24"/>
  <c r="H24"/>
  <c r="F24"/>
  <c r="D24"/>
  <c r="J23"/>
  <c r="H23"/>
  <c r="F23"/>
  <c r="D23"/>
  <c r="J22"/>
  <c r="H22"/>
  <c r="F22"/>
  <c r="D22"/>
  <c r="K21"/>
  <c r="J20"/>
  <c r="H20"/>
  <c r="F20"/>
  <c r="D20"/>
  <c r="J19"/>
  <c r="H19"/>
  <c r="F19"/>
  <c r="D19"/>
  <c r="K18"/>
  <c r="J17"/>
  <c r="H17"/>
  <c r="F17"/>
  <c r="D17"/>
  <c r="J15"/>
  <c r="H15"/>
  <c r="F15"/>
  <c r="D15"/>
  <c r="J14"/>
  <c r="H14"/>
  <c r="F14"/>
  <c r="D14"/>
  <c r="J13"/>
  <c r="H13"/>
  <c r="F13"/>
  <c r="D13"/>
  <c r="J12"/>
  <c r="H12"/>
  <c r="F12"/>
  <c r="D12"/>
  <c r="K11"/>
  <c r="K35" i="3"/>
  <c r="K33"/>
  <c r="H15"/>
  <c r="F36"/>
  <c r="F34"/>
  <c r="F32"/>
  <c r="F30"/>
  <c r="F29"/>
  <c r="F27"/>
  <c r="F26"/>
  <c r="F25"/>
  <c r="F23"/>
  <c r="F22"/>
  <c r="F21"/>
  <c r="D36"/>
  <c r="D34"/>
  <c r="D32"/>
  <c r="D30"/>
  <c r="D29"/>
  <c r="D27"/>
  <c r="D26"/>
  <c r="D25"/>
  <c r="D23"/>
  <c r="D22"/>
  <c r="D21"/>
  <c r="F14"/>
  <c r="F15"/>
  <c r="F13"/>
  <c r="F12"/>
  <c r="J15"/>
  <c r="J14"/>
  <c r="J13"/>
  <c r="J12"/>
  <c r="H13"/>
  <c r="H14"/>
  <c r="D13"/>
  <c r="D14"/>
  <c r="D15"/>
  <c r="D12"/>
  <c r="K35" i="1" l="1"/>
  <c r="L35" s="1"/>
  <c r="K12"/>
  <c r="L12" s="1"/>
  <c r="K13"/>
  <c r="L13" s="1"/>
  <c r="K14"/>
  <c r="L14" s="1"/>
  <c r="K15"/>
  <c r="L15" s="1"/>
  <c r="K17"/>
  <c r="L17" s="1"/>
  <c r="K22"/>
  <c r="L22" s="1"/>
  <c r="K23"/>
  <c r="L23" s="1"/>
  <c r="K24"/>
  <c r="L24" s="1"/>
  <c r="K25"/>
  <c r="L25" s="1"/>
  <c r="K31"/>
  <c r="L31" s="1"/>
  <c r="K32"/>
  <c r="L32" s="1"/>
  <c r="K33"/>
  <c r="L33" s="1"/>
  <c r="K38"/>
  <c r="L38" s="1"/>
  <c r="K15" i="3"/>
  <c r="L15" s="1"/>
  <c r="K19" i="1"/>
  <c r="L19" s="1"/>
  <c r="K20"/>
  <c r="L20" s="1"/>
  <c r="K29"/>
  <c r="L29" s="1"/>
  <c r="K13" i="3" l="1"/>
  <c r="L13" s="1"/>
  <c r="K14"/>
  <c r="L14" s="1"/>
  <c r="K11"/>
  <c r="J30"/>
  <c r="H30"/>
  <c r="J29"/>
  <c r="H29"/>
  <c r="K28"/>
  <c r="J27"/>
  <c r="H27"/>
  <c r="J26"/>
  <c r="H26"/>
  <c r="J25"/>
  <c r="H25"/>
  <c r="K24"/>
  <c r="J23"/>
  <c r="H23"/>
  <c r="J22"/>
  <c r="H22"/>
  <c r="J21"/>
  <c r="H21"/>
  <c r="K20"/>
  <c r="H12"/>
  <c r="K12" s="1"/>
  <c r="L12" s="1"/>
  <c r="K29" l="1"/>
  <c r="L29" s="1"/>
  <c r="K30"/>
  <c r="L30" s="1"/>
  <c r="K25"/>
  <c r="L25" s="1"/>
  <c r="K26"/>
  <c r="L26" s="1"/>
  <c r="K27"/>
  <c r="L27" s="1"/>
  <c r="K21"/>
  <c r="L21" s="1"/>
  <c r="K22"/>
  <c r="L22" s="1"/>
  <c r="K23"/>
  <c r="L23" s="1"/>
  <c r="H32"/>
  <c r="H34"/>
  <c r="H36"/>
  <c r="J32"/>
  <c r="J34"/>
  <c r="J36"/>
  <c r="K32" l="1"/>
  <c r="L32" s="1"/>
  <c r="K31"/>
  <c r="K34" l="1"/>
  <c r="L34" s="1"/>
  <c r="K36"/>
  <c r="L36" s="1"/>
</calcChain>
</file>

<file path=xl/sharedStrings.xml><?xml version="1.0" encoding="utf-8"?>
<sst xmlns="http://schemas.openxmlformats.org/spreadsheetml/2006/main" count="202" uniqueCount="64">
  <si>
    <t>теория</t>
  </si>
  <si>
    <t>Сумма  баллов</t>
  </si>
  <si>
    <t xml:space="preserve">%% выполнения </t>
  </si>
  <si>
    <t>№№</t>
  </si>
  <si>
    <t>Фамилия, имя отчество</t>
  </si>
  <si>
    <t xml:space="preserve">итого баллов </t>
  </si>
  <si>
    <t>Председатель жюри:</t>
  </si>
  <si>
    <t>результат</t>
  </si>
  <si>
    <t>миним. время (сек.)</t>
  </si>
  <si>
    <t>8 класс</t>
  </si>
  <si>
    <t>9 класс</t>
  </si>
  <si>
    <t>10 класс</t>
  </si>
  <si>
    <t>11 класс</t>
  </si>
  <si>
    <t>гимнастика</t>
  </si>
  <si>
    <t>Члены жюри</t>
  </si>
  <si>
    <t>Общественнй наблюдатель:</t>
  </si>
  <si>
    <t>Победитель, призеры</t>
  </si>
  <si>
    <t>баллы</t>
  </si>
  <si>
    <t>среди 9 - 11 классов</t>
  </si>
  <si>
    <t>ДЕВУШКИ</t>
  </si>
  <si>
    <t>призер</t>
  </si>
  <si>
    <t>Победитель</t>
  </si>
  <si>
    <t xml:space="preserve">кол-во ответов   </t>
  </si>
  <si>
    <t>по предмету                   ФИЗИЧЕСКАЯ   КУЛЬТУРА</t>
  </si>
  <si>
    <t>учитель</t>
  </si>
  <si>
    <t xml:space="preserve">МБОУ </t>
  </si>
  <si>
    <t>ЮНОШИ</t>
  </si>
  <si>
    <t xml:space="preserve">  1 .</t>
  </si>
  <si>
    <t xml:space="preserve">  2 .</t>
  </si>
  <si>
    <t xml:space="preserve">  3 .</t>
  </si>
  <si>
    <t xml:space="preserve">  4 .</t>
  </si>
  <si>
    <t xml:space="preserve">  5 .</t>
  </si>
  <si>
    <t>спортивные  игры</t>
  </si>
  <si>
    <t>прикладная физ.подготовка</t>
  </si>
  <si>
    <t>5 класс</t>
  </si>
  <si>
    <t>6 класс</t>
  </si>
  <si>
    <t>среди 5 - 6 классов</t>
  </si>
  <si>
    <t>среди 7 -8 классов</t>
  </si>
  <si>
    <t>7 класс</t>
  </si>
  <si>
    <t xml:space="preserve"> 6 .</t>
  </si>
  <si>
    <t xml:space="preserve"> 7 .</t>
  </si>
  <si>
    <t xml:space="preserve"> 8 .</t>
  </si>
  <si>
    <t xml:space="preserve"> 1 .</t>
  </si>
  <si>
    <t xml:space="preserve"> 2 .</t>
  </si>
  <si>
    <t xml:space="preserve"> 3 .</t>
  </si>
  <si>
    <t>6 .</t>
  </si>
  <si>
    <t>Практические        задания</t>
  </si>
  <si>
    <t xml:space="preserve">ПРОТОКОЛ     школьного  этапа Всероссийской олимпиады школьников  </t>
  </si>
  <si>
    <t>6.</t>
  </si>
  <si>
    <t>7.</t>
  </si>
  <si>
    <t>8.</t>
  </si>
  <si>
    <t>4.</t>
  </si>
  <si>
    <t>5.</t>
  </si>
  <si>
    <t>3.</t>
  </si>
  <si>
    <t>2.</t>
  </si>
  <si>
    <t xml:space="preserve">призер </t>
  </si>
  <si>
    <t>победитель</t>
  </si>
  <si>
    <t>Маркелова А.Г.</t>
  </si>
  <si>
    <t>Баклагина Т.В.</t>
  </si>
  <si>
    <t>Расторгуев В.Л.</t>
  </si>
  <si>
    <t>Воронцова Я.Е.</t>
  </si>
  <si>
    <t>Кесовогорская СОШ</t>
  </si>
  <si>
    <t>_23____ сентября  2023 г.</t>
  </si>
  <si>
    <t>23 сентября 2023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</si>
</sst>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2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2" fontId="0" fillId="0" borderId="0" xfId="0" applyNumberFormat="1" applyFill="1"/>
    <xf numFmtId="2" fontId="6" fillId="0" borderId="0" xfId="0" applyNumberFormat="1" applyFont="1" applyFill="1"/>
    <xf numFmtId="0" fontId="8" fillId="0" borderId="0" xfId="0" applyFont="1" applyFill="1"/>
    <xf numFmtId="0" fontId="0" fillId="0" borderId="0" xfId="0" applyAlignment="1">
      <alignment vertical="top"/>
    </xf>
    <xf numFmtId="0" fontId="2" fillId="0" borderId="0" xfId="0" applyFont="1"/>
    <xf numFmtId="2" fontId="7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0" fillId="0" borderId="0" xfId="0" applyNumberFormat="1" applyFill="1"/>
    <xf numFmtId="10" fontId="7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0" fontId="6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/>
    <xf numFmtId="0" fontId="4" fillId="0" borderId="0" xfId="0" applyFont="1" applyFill="1"/>
    <xf numFmtId="0" fontId="3" fillId="0" borderId="0" xfId="0" applyFont="1"/>
    <xf numFmtId="10" fontId="4" fillId="0" borderId="0" xfId="0" applyNumberFormat="1" applyFont="1" applyFill="1" applyBorder="1"/>
    <xf numFmtId="2" fontId="8" fillId="0" borderId="0" xfId="0" applyNumberFormat="1" applyFont="1" applyFill="1" applyAlignment="1">
      <alignment wrapText="1"/>
    </xf>
    <xf numFmtId="2" fontId="4" fillId="0" borderId="0" xfId="0" applyNumberFormat="1" applyFont="1" applyFill="1"/>
    <xf numFmtId="0" fontId="8" fillId="0" borderId="8" xfId="0" applyFont="1" applyFill="1" applyBorder="1" applyAlignment="1"/>
    <xf numFmtId="2" fontId="8" fillId="0" borderId="8" xfId="0" applyNumberFormat="1" applyFont="1" applyFill="1" applyBorder="1" applyAlignment="1"/>
    <xf numFmtId="0" fontId="4" fillId="0" borderId="0" xfId="0" applyFont="1"/>
    <xf numFmtId="0" fontId="4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0" fontId="10" fillId="0" borderId="0" xfId="0" applyNumberFormat="1" applyFont="1" applyFill="1" applyAlignment="1">
      <alignment vertical="top"/>
    </xf>
    <xf numFmtId="10" fontId="10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2" fontId="10" fillId="0" borderId="0" xfId="0" applyNumberFormat="1" applyFont="1" applyFill="1" applyAlignment="1">
      <alignment horizontal="center" vertical="top"/>
    </xf>
    <xf numFmtId="2" fontId="10" fillId="0" borderId="0" xfId="0" applyNumberFormat="1" applyFont="1" applyFill="1" applyAlignment="1">
      <alignment vertical="top"/>
    </xf>
    <xf numFmtId="2" fontId="10" fillId="0" borderId="7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2" fontId="10" fillId="0" borderId="0" xfId="0" applyNumberFormat="1" applyFont="1" applyFill="1" applyAlignment="1">
      <alignment horizontal="left" vertical="top"/>
    </xf>
    <xf numFmtId="0" fontId="10" fillId="0" borderId="8" xfId="0" applyFont="1" applyFill="1" applyBorder="1" applyAlignment="1">
      <alignment horizontal="center" vertical="top"/>
    </xf>
    <xf numFmtId="2" fontId="10" fillId="0" borderId="8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2" fontId="12" fillId="0" borderId="0" xfId="0" applyNumberFormat="1" applyFont="1" applyFill="1" applyAlignment="1">
      <alignment vertical="top" wrapText="1"/>
    </xf>
    <xf numFmtId="2" fontId="12" fillId="0" borderId="0" xfId="0" applyNumberFormat="1" applyFont="1" applyFill="1" applyAlignment="1">
      <alignment horizontal="center" vertical="top"/>
    </xf>
    <xf numFmtId="2" fontId="1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0" fillId="0" borderId="8" xfId="0" applyNumberFormat="1" applyFill="1" applyBorder="1"/>
    <xf numFmtId="0" fontId="10" fillId="0" borderId="8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/>
    <xf numFmtId="0" fontId="4" fillId="0" borderId="0" xfId="0" applyFont="1" applyFill="1" applyAlignment="1"/>
    <xf numFmtId="1" fontId="9" fillId="2" borderId="2" xfId="0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0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10" fontId="7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4" borderId="1" xfId="0" applyFont="1" applyFill="1" applyBorder="1" applyAlignment="1">
      <alignment vertical="center" wrapText="1"/>
    </xf>
    <xf numFmtId="0" fontId="0" fillId="4" borderId="0" xfId="0" applyFill="1" applyAlignment="1">
      <alignment horizont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/>
    </xf>
    <xf numFmtId="2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opLeftCell="A19" workbookViewId="0">
      <selection activeCell="B41" sqref="B41"/>
    </sheetView>
  </sheetViews>
  <sheetFormatPr defaultRowHeight="15"/>
  <cols>
    <col min="1" max="1" width="4.42578125" style="114" customWidth="1"/>
    <col min="2" max="2" width="26" style="25" customWidth="1"/>
    <col min="3" max="3" width="9.140625" style="4" customWidth="1"/>
    <col min="4" max="4" width="9.140625" style="3" customWidth="1"/>
    <col min="5" max="5" width="9.5703125" style="3" customWidth="1"/>
    <col min="6" max="6" width="10" style="18" customWidth="1"/>
    <col min="7" max="7" width="8.7109375" style="2" customWidth="1"/>
    <col min="8" max="8" width="6.85546875" style="2" customWidth="1"/>
    <col min="9" max="9" width="9.5703125" style="12" customWidth="1"/>
    <col min="10" max="10" width="10.28515625" style="4" customWidth="1"/>
    <col min="11" max="11" width="10.28515625" style="12" customWidth="1"/>
    <col min="12" max="12" width="11.28515625" style="19" customWidth="1"/>
    <col min="13" max="13" width="15.85546875" style="1" customWidth="1"/>
    <col min="14" max="14" width="15.42578125" style="5" customWidth="1"/>
    <col min="17" max="17" width="13.28515625" style="1" customWidth="1"/>
  </cols>
  <sheetData>
    <row r="1" spans="1:17" s="10" customFormat="1" ht="15.75" customHeight="1">
      <c r="A1" s="112"/>
      <c r="B1" s="24"/>
      <c r="C1" s="136"/>
      <c r="D1" s="136"/>
      <c r="E1" s="136"/>
      <c r="F1" s="136"/>
      <c r="G1" s="136"/>
      <c r="H1" s="136"/>
      <c r="I1" s="136"/>
      <c r="J1" s="136"/>
      <c r="K1" s="136"/>
      <c r="L1" s="23"/>
      <c r="M1" s="6"/>
      <c r="N1" s="9"/>
      <c r="Q1" s="6"/>
    </row>
    <row r="2" spans="1:17" s="44" customFormat="1" ht="15.75" customHeight="1">
      <c r="A2" s="112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6"/>
      <c r="M2" s="37"/>
      <c r="N2" s="9"/>
      <c r="Q2" s="37"/>
    </row>
    <row r="3" spans="1:17" s="38" customFormat="1" ht="15.75">
      <c r="A3" s="112"/>
      <c r="B3" s="83"/>
      <c r="C3" s="89" t="s">
        <v>47</v>
      </c>
      <c r="D3" s="89"/>
      <c r="E3" s="89"/>
      <c r="F3" s="89"/>
      <c r="G3" s="89"/>
      <c r="H3" s="89"/>
      <c r="I3" s="89"/>
      <c r="J3" s="89"/>
      <c r="K3" s="89"/>
      <c r="L3" s="39"/>
      <c r="N3" s="9"/>
      <c r="Q3" s="37"/>
    </row>
    <row r="4" spans="1:17" s="38" customFormat="1" ht="15.75">
      <c r="A4" s="112"/>
      <c r="B4" s="83"/>
      <c r="C4" s="86"/>
      <c r="D4" s="14" t="s">
        <v>23</v>
      </c>
      <c r="E4" s="14"/>
      <c r="F4" s="40"/>
      <c r="G4" s="84"/>
      <c r="H4" s="84"/>
      <c r="I4" s="41"/>
      <c r="J4" s="42"/>
      <c r="K4" s="43"/>
      <c r="L4" s="45" t="s">
        <v>63</v>
      </c>
      <c r="N4" s="9"/>
      <c r="Q4" s="37"/>
    </row>
    <row r="5" spans="1:17" ht="15.75" customHeight="1">
      <c r="A5" s="112"/>
      <c r="B5" s="42" t="s">
        <v>19</v>
      </c>
      <c r="C5" s="86" t="s">
        <v>25</v>
      </c>
      <c r="D5" s="138" t="s">
        <v>61</v>
      </c>
      <c r="E5" s="138"/>
      <c r="F5" s="138"/>
      <c r="G5" s="138"/>
      <c r="H5" s="138"/>
      <c r="I5" s="138"/>
      <c r="J5" s="138"/>
      <c r="K5" s="88"/>
      <c r="L5" s="45"/>
      <c r="M5" s="38"/>
      <c r="N5" s="9"/>
      <c r="O5" s="38"/>
      <c r="P5" s="38"/>
      <c r="Q5"/>
    </row>
    <row r="6" spans="1:17" ht="15" customHeight="1">
      <c r="A6" s="131" t="s">
        <v>3</v>
      </c>
      <c r="B6" s="139" t="s">
        <v>4</v>
      </c>
      <c r="C6" s="142" t="s">
        <v>0</v>
      </c>
      <c r="D6" s="143"/>
      <c r="E6" s="144" t="s">
        <v>46</v>
      </c>
      <c r="F6" s="145"/>
      <c r="G6" s="145"/>
      <c r="H6" s="145"/>
      <c r="I6" s="145"/>
      <c r="J6" s="146"/>
      <c r="K6" s="147" t="s">
        <v>1</v>
      </c>
      <c r="L6" s="168" t="s">
        <v>2</v>
      </c>
      <c r="M6" s="130" t="s">
        <v>16</v>
      </c>
      <c r="N6" s="130" t="s">
        <v>24</v>
      </c>
      <c r="Q6"/>
    </row>
    <row r="7" spans="1:17" ht="12.75" customHeight="1">
      <c r="A7" s="132"/>
      <c r="B7" s="140"/>
      <c r="C7" s="152" t="s">
        <v>22</v>
      </c>
      <c r="D7" s="155" t="s">
        <v>5</v>
      </c>
      <c r="E7" s="158" t="s">
        <v>13</v>
      </c>
      <c r="F7" s="159"/>
      <c r="G7" s="160" t="s">
        <v>32</v>
      </c>
      <c r="H7" s="161"/>
      <c r="I7" s="158" t="s">
        <v>33</v>
      </c>
      <c r="J7" s="159"/>
      <c r="K7" s="148"/>
      <c r="L7" s="168"/>
      <c r="M7" s="130"/>
      <c r="N7" s="130"/>
      <c r="Q7"/>
    </row>
    <row r="8" spans="1:17" ht="12.75" customHeight="1">
      <c r="A8" s="132"/>
      <c r="B8" s="140"/>
      <c r="C8" s="153"/>
      <c r="D8" s="156"/>
      <c r="E8" s="162" t="s">
        <v>7</v>
      </c>
      <c r="F8" s="165" t="s">
        <v>17</v>
      </c>
      <c r="G8" s="162" t="s">
        <v>7</v>
      </c>
      <c r="H8" s="162" t="s">
        <v>17</v>
      </c>
      <c r="I8" s="162" t="s">
        <v>7</v>
      </c>
      <c r="J8" s="155" t="s">
        <v>17</v>
      </c>
      <c r="K8" s="148"/>
      <c r="L8" s="168"/>
      <c r="M8" s="130"/>
      <c r="N8" s="130"/>
      <c r="Q8"/>
    </row>
    <row r="9" spans="1:17" ht="12.75" customHeight="1">
      <c r="A9" s="132"/>
      <c r="B9" s="140"/>
      <c r="C9" s="153"/>
      <c r="D9" s="156"/>
      <c r="E9" s="163"/>
      <c r="F9" s="166"/>
      <c r="G9" s="163"/>
      <c r="H9" s="163"/>
      <c r="I9" s="163"/>
      <c r="J9" s="156"/>
      <c r="K9" s="148"/>
      <c r="L9" s="168"/>
      <c r="M9" s="130"/>
      <c r="N9" s="130"/>
      <c r="Q9"/>
    </row>
    <row r="10" spans="1:17" s="21" customFormat="1" ht="38.25" customHeight="1">
      <c r="A10" s="133"/>
      <c r="B10" s="141"/>
      <c r="C10" s="154"/>
      <c r="D10" s="157"/>
      <c r="E10" s="164"/>
      <c r="F10" s="167"/>
      <c r="G10" s="164"/>
      <c r="H10" s="164"/>
      <c r="I10" s="164"/>
      <c r="J10" s="157"/>
      <c r="K10" s="149"/>
      <c r="L10" s="168"/>
      <c r="M10" s="130"/>
      <c r="N10" s="130"/>
      <c r="O10"/>
      <c r="P10"/>
    </row>
    <row r="11" spans="1:17" s="50" customFormat="1" ht="37.15" customHeight="1">
      <c r="A11" s="134" t="s">
        <v>34</v>
      </c>
      <c r="B11" s="135"/>
      <c r="C11" s="28">
        <v>42</v>
      </c>
      <c r="D11" s="28">
        <v>25</v>
      </c>
      <c r="E11" s="29">
        <v>10</v>
      </c>
      <c r="F11" s="30">
        <v>25</v>
      </c>
      <c r="G11" s="31" t="s">
        <v>8</v>
      </c>
      <c r="H11" s="30">
        <v>25</v>
      </c>
      <c r="I11" s="31" t="s">
        <v>8</v>
      </c>
      <c r="J11" s="30">
        <v>25</v>
      </c>
      <c r="K11" s="35">
        <f>D11+F11+H11+J11</f>
        <v>100</v>
      </c>
      <c r="L11" s="32">
        <v>1</v>
      </c>
      <c r="M11" s="55" t="s">
        <v>36</v>
      </c>
      <c r="N11" s="90"/>
      <c r="O11" s="53"/>
      <c r="P11" s="53"/>
      <c r="Q11" s="49"/>
    </row>
    <row r="12" spans="1:17" s="15" customFormat="1" ht="24.75" customHeight="1">
      <c r="A12" s="111" t="s">
        <v>27</v>
      </c>
      <c r="B12" s="115">
        <v>5005</v>
      </c>
      <c r="C12" s="121">
        <v>7</v>
      </c>
      <c r="D12" s="117">
        <f>25*C12/42</f>
        <v>4.166666666666667</v>
      </c>
      <c r="E12" s="118">
        <v>6</v>
      </c>
      <c r="F12" s="117">
        <f>25*E12/10</f>
        <v>15</v>
      </c>
      <c r="G12" s="118">
        <v>42.1</v>
      </c>
      <c r="H12" s="120">
        <f>25*27/G12</f>
        <v>16.033254156769594</v>
      </c>
      <c r="I12" s="118">
        <v>33.1</v>
      </c>
      <c r="J12" s="120">
        <f>25*27/I12</f>
        <v>20.392749244712991</v>
      </c>
      <c r="K12" s="35">
        <f t="shared" ref="K12:K17" si="0">D12+F12+H12+J12</f>
        <v>55.592670068149246</v>
      </c>
      <c r="L12" s="20">
        <f>K12/100</f>
        <v>0.55592670068149241</v>
      </c>
      <c r="M12" s="79" t="s">
        <v>20</v>
      </c>
      <c r="N12" s="54" t="s">
        <v>58</v>
      </c>
      <c r="O12"/>
      <c r="P12"/>
      <c r="Q12" s="16"/>
    </row>
    <row r="13" spans="1:17" s="15" customFormat="1" ht="24.75" customHeight="1">
      <c r="A13" s="111" t="s">
        <v>28</v>
      </c>
      <c r="B13" s="115">
        <v>5003</v>
      </c>
      <c r="C13" s="121">
        <v>16</v>
      </c>
      <c r="D13" s="117">
        <f t="shared" ref="D13:D17" si="1">25*C13/42</f>
        <v>9.5238095238095237</v>
      </c>
      <c r="E13" s="118">
        <v>8</v>
      </c>
      <c r="F13" s="117">
        <f>25*E13/10</f>
        <v>20</v>
      </c>
      <c r="G13" s="118">
        <v>33.6</v>
      </c>
      <c r="H13" s="120">
        <f t="shared" ref="H13:J17" si="2">25*27/G13</f>
        <v>20.089285714285712</v>
      </c>
      <c r="I13" s="118">
        <v>33.4</v>
      </c>
      <c r="J13" s="120">
        <f t="shared" si="2"/>
        <v>20.209580838323355</v>
      </c>
      <c r="K13" s="35">
        <f t="shared" si="0"/>
        <v>69.822676076418588</v>
      </c>
      <c r="L13" s="20">
        <f t="shared" ref="L13:L17" si="3">K13/100</f>
        <v>0.69822676076418588</v>
      </c>
      <c r="M13" s="46" t="s">
        <v>20</v>
      </c>
      <c r="N13" s="54" t="s">
        <v>57</v>
      </c>
      <c r="O13"/>
      <c r="P13"/>
      <c r="Q13" s="16"/>
    </row>
    <row r="14" spans="1:17" s="15" customFormat="1" ht="24.75" customHeight="1">
      <c r="A14" s="111" t="s">
        <v>29</v>
      </c>
      <c r="B14" s="122">
        <v>5002</v>
      </c>
      <c r="C14" s="121">
        <v>19</v>
      </c>
      <c r="D14" s="117">
        <f t="shared" si="1"/>
        <v>11.30952380952381</v>
      </c>
      <c r="E14" s="118">
        <v>5</v>
      </c>
      <c r="F14" s="117">
        <f t="shared" ref="F14:F17" si="4">25*E14/10</f>
        <v>12.5</v>
      </c>
      <c r="G14" s="118">
        <v>45.3</v>
      </c>
      <c r="H14" s="120">
        <f t="shared" si="2"/>
        <v>14.90066225165563</v>
      </c>
      <c r="I14" s="123">
        <v>43.2</v>
      </c>
      <c r="J14" s="120">
        <f t="shared" si="2"/>
        <v>15.624999999999998</v>
      </c>
      <c r="K14" s="35">
        <f t="shared" si="0"/>
        <v>54.335186061179442</v>
      </c>
      <c r="L14" s="20">
        <f t="shared" si="3"/>
        <v>0.54335186061179441</v>
      </c>
      <c r="M14" s="46"/>
      <c r="N14" s="54" t="s">
        <v>57</v>
      </c>
      <c r="O14"/>
      <c r="P14"/>
      <c r="Q14" s="16"/>
    </row>
    <row r="15" spans="1:17" s="15" customFormat="1" ht="24.75" customHeight="1">
      <c r="A15" s="111" t="s">
        <v>30</v>
      </c>
      <c r="B15" s="122">
        <v>5004</v>
      </c>
      <c r="C15" s="121">
        <v>15</v>
      </c>
      <c r="D15" s="117">
        <f t="shared" si="1"/>
        <v>8.9285714285714288</v>
      </c>
      <c r="E15" s="118">
        <v>7</v>
      </c>
      <c r="F15" s="117">
        <f t="shared" si="4"/>
        <v>17.5</v>
      </c>
      <c r="G15" s="118">
        <v>30</v>
      </c>
      <c r="H15" s="120">
        <f t="shared" si="2"/>
        <v>22.5</v>
      </c>
      <c r="I15" s="123">
        <v>43.9</v>
      </c>
      <c r="J15" s="120">
        <f t="shared" si="2"/>
        <v>15.375854214123008</v>
      </c>
      <c r="K15" s="35">
        <f t="shared" si="0"/>
        <v>64.30442564269444</v>
      </c>
      <c r="L15" s="20">
        <f t="shared" si="3"/>
        <v>0.64304425642694441</v>
      </c>
      <c r="M15" s="46" t="s">
        <v>20</v>
      </c>
      <c r="N15" s="54" t="s">
        <v>57</v>
      </c>
      <c r="O15"/>
      <c r="P15"/>
      <c r="Q15" s="16"/>
    </row>
    <row r="16" spans="1:17" s="15" customFormat="1" ht="24.75" customHeight="1">
      <c r="A16" s="111" t="s">
        <v>31</v>
      </c>
      <c r="B16" s="122">
        <v>5006</v>
      </c>
      <c r="C16" s="121">
        <v>14</v>
      </c>
      <c r="D16" s="117">
        <f t="shared" ref="D16" si="5">25*C16/42</f>
        <v>8.3333333333333339</v>
      </c>
      <c r="E16" s="118">
        <v>6</v>
      </c>
      <c r="F16" s="117">
        <f t="shared" ref="F16" si="6">25*E16/10</f>
        <v>15</v>
      </c>
      <c r="G16" s="118">
        <v>28.7</v>
      </c>
      <c r="H16" s="120">
        <f t="shared" ref="H16" si="7">25*27/G16</f>
        <v>23.519163763066203</v>
      </c>
      <c r="I16" s="123">
        <v>35.1</v>
      </c>
      <c r="J16" s="120">
        <f t="shared" ref="J16" si="8">25*27/I16</f>
        <v>19.23076923076923</v>
      </c>
      <c r="K16" s="35">
        <f t="shared" ref="K16" si="9">D16+F16+H16+J16</f>
        <v>66.083266327168772</v>
      </c>
      <c r="L16" s="20">
        <f t="shared" ref="L16" si="10">K16/100</f>
        <v>0.66083266327168777</v>
      </c>
      <c r="M16" s="46" t="s">
        <v>20</v>
      </c>
      <c r="N16" s="54" t="s">
        <v>58</v>
      </c>
      <c r="O16"/>
      <c r="P16"/>
      <c r="Q16" s="16"/>
    </row>
    <row r="17" spans="1:17" s="15" customFormat="1" ht="24.75" customHeight="1">
      <c r="A17" s="111" t="s">
        <v>48</v>
      </c>
      <c r="B17" s="122">
        <v>5001</v>
      </c>
      <c r="C17" s="121">
        <v>19</v>
      </c>
      <c r="D17" s="117">
        <f t="shared" si="1"/>
        <v>11.30952380952381</v>
      </c>
      <c r="E17" s="118">
        <v>7</v>
      </c>
      <c r="F17" s="117">
        <f t="shared" si="4"/>
        <v>17.5</v>
      </c>
      <c r="G17" s="118">
        <v>34.6</v>
      </c>
      <c r="H17" s="120">
        <f t="shared" si="2"/>
        <v>19.508670520231213</v>
      </c>
      <c r="I17" s="123">
        <v>39</v>
      </c>
      <c r="J17" s="120">
        <f t="shared" si="2"/>
        <v>17.307692307692307</v>
      </c>
      <c r="K17" s="35">
        <f t="shared" si="0"/>
        <v>65.625886637447337</v>
      </c>
      <c r="L17" s="20">
        <f t="shared" si="3"/>
        <v>0.65625886637447339</v>
      </c>
      <c r="M17" s="46" t="s">
        <v>20</v>
      </c>
      <c r="N17" s="54" t="s">
        <v>57</v>
      </c>
      <c r="O17"/>
      <c r="P17"/>
      <c r="Q17" s="16"/>
    </row>
    <row r="18" spans="1:17" s="22" customFormat="1" ht="30.75" customHeight="1">
      <c r="A18" s="128" t="s">
        <v>35</v>
      </c>
      <c r="B18" s="129"/>
      <c r="C18" s="28">
        <v>42</v>
      </c>
      <c r="D18" s="28">
        <v>25</v>
      </c>
      <c r="E18" s="33"/>
      <c r="F18" s="28">
        <v>25</v>
      </c>
      <c r="G18" s="33"/>
      <c r="H18" s="33">
        <v>25</v>
      </c>
      <c r="I18" s="105"/>
      <c r="J18" s="30">
        <v>25</v>
      </c>
      <c r="K18" s="35">
        <f t="shared" ref="K18:K24" si="11">D18+F18+H18+J18</f>
        <v>100</v>
      </c>
      <c r="L18" s="96">
        <v>1</v>
      </c>
      <c r="M18" s="97" t="s">
        <v>36</v>
      </c>
      <c r="N18" s="87"/>
      <c r="O18" s="106"/>
      <c r="P18" s="106"/>
    </row>
    <row r="19" spans="1:17" ht="15.75">
      <c r="A19" s="111" t="s">
        <v>39</v>
      </c>
      <c r="B19" s="115">
        <v>6002</v>
      </c>
      <c r="C19" s="116">
        <v>14</v>
      </c>
      <c r="D19" s="117">
        <f>25*C19/42</f>
        <v>8.3333333333333339</v>
      </c>
      <c r="E19" s="118">
        <v>7</v>
      </c>
      <c r="F19" s="117">
        <f>25*E19/10</f>
        <v>17.5</v>
      </c>
      <c r="G19" s="119">
        <v>35.1</v>
      </c>
      <c r="H19" s="120">
        <f>25*33.1/G19</f>
        <v>23.575498575498575</v>
      </c>
      <c r="I19" s="118">
        <v>27.5</v>
      </c>
      <c r="J19" s="120">
        <f>25*42.4/I19</f>
        <v>38.545454545454547</v>
      </c>
      <c r="K19" s="35">
        <f t="shared" si="11"/>
        <v>87.954286454286461</v>
      </c>
      <c r="L19" s="20">
        <f>K19/100</f>
        <v>0.87954286454286457</v>
      </c>
      <c r="M19" s="79" t="s">
        <v>20</v>
      </c>
      <c r="N19" s="54" t="s">
        <v>58</v>
      </c>
    </row>
    <row r="20" spans="1:17" ht="19.5" customHeight="1">
      <c r="A20" s="111" t="s">
        <v>40</v>
      </c>
      <c r="B20" s="115">
        <v>6001</v>
      </c>
      <c r="C20" s="121">
        <v>16</v>
      </c>
      <c r="D20" s="117">
        <f t="shared" ref="D20" si="12">25*C20/42</f>
        <v>9.5238095238095237</v>
      </c>
      <c r="E20" s="118">
        <v>6</v>
      </c>
      <c r="F20" s="117">
        <f>25*E20/10</f>
        <v>15</v>
      </c>
      <c r="G20" s="118">
        <v>26.9</v>
      </c>
      <c r="H20" s="120">
        <f>25*33.1/G20</f>
        <v>30.76208178438662</v>
      </c>
      <c r="I20" s="118">
        <v>27</v>
      </c>
      <c r="J20" s="120">
        <f>25*42.4/I20</f>
        <v>39.25925925925926</v>
      </c>
      <c r="K20" s="35">
        <f t="shared" si="11"/>
        <v>94.545150567455408</v>
      </c>
      <c r="L20" s="20">
        <f t="shared" ref="L20" si="13">K20/100</f>
        <v>0.94545150567455405</v>
      </c>
      <c r="M20" s="79" t="s">
        <v>21</v>
      </c>
      <c r="N20" s="54" t="s">
        <v>58</v>
      </c>
    </row>
    <row r="21" spans="1:17" ht="31.5">
      <c r="A21" s="128" t="s">
        <v>38</v>
      </c>
      <c r="B21" s="129"/>
      <c r="C21" s="28">
        <v>42</v>
      </c>
      <c r="D21" s="28">
        <v>25</v>
      </c>
      <c r="E21" s="33"/>
      <c r="F21" s="28">
        <v>25</v>
      </c>
      <c r="G21" s="33"/>
      <c r="H21" s="33">
        <v>25</v>
      </c>
      <c r="I21" s="105"/>
      <c r="J21" s="30">
        <v>25</v>
      </c>
      <c r="K21" s="35">
        <f t="shared" si="11"/>
        <v>100</v>
      </c>
      <c r="L21" s="96">
        <v>1</v>
      </c>
      <c r="M21" s="97" t="s">
        <v>37</v>
      </c>
      <c r="N21" s="87"/>
      <c r="O21" s="106"/>
      <c r="P21" s="106"/>
    </row>
    <row r="22" spans="1:17" s="52" customFormat="1" ht="16.149999999999999" customHeight="1">
      <c r="A22" s="111" t="s">
        <v>27</v>
      </c>
      <c r="B22" s="169">
        <v>7002</v>
      </c>
      <c r="C22" s="116">
        <v>21</v>
      </c>
      <c r="D22" s="117">
        <f>25*C22/42</f>
        <v>12.5</v>
      </c>
      <c r="E22" s="118">
        <v>8</v>
      </c>
      <c r="F22" s="117">
        <f>25*E22/10</f>
        <v>20</v>
      </c>
      <c r="G22" s="119">
        <v>31</v>
      </c>
      <c r="H22" s="120">
        <f>25*33.1/G22</f>
        <v>26.693548387096776</v>
      </c>
      <c r="I22" s="118">
        <v>40.4</v>
      </c>
      <c r="J22" s="120">
        <f>25*42.4/I22</f>
        <v>26.237623762376238</v>
      </c>
      <c r="K22" s="35">
        <f t="shared" si="11"/>
        <v>85.431172149473014</v>
      </c>
      <c r="L22" s="20">
        <f>K22/100</f>
        <v>0.85431172149473011</v>
      </c>
      <c r="M22" s="79" t="s">
        <v>21</v>
      </c>
      <c r="N22" s="54" t="s">
        <v>57</v>
      </c>
      <c r="O22"/>
      <c r="P22"/>
    </row>
    <row r="23" spans="1:17" s="15" customFormat="1" ht="15.75">
      <c r="A23" s="111" t="s">
        <v>28</v>
      </c>
      <c r="B23" s="169">
        <v>7001</v>
      </c>
      <c r="C23" s="121">
        <v>21</v>
      </c>
      <c r="D23" s="117">
        <f t="shared" ref="D23:D25" si="14">25*C23/42</f>
        <v>12.5</v>
      </c>
      <c r="E23" s="118">
        <v>6</v>
      </c>
      <c r="F23" s="117">
        <f>25*E23/10</f>
        <v>15</v>
      </c>
      <c r="G23" s="118">
        <v>27.2</v>
      </c>
      <c r="H23" s="120">
        <f>25*33.1/G23</f>
        <v>30.422794117647058</v>
      </c>
      <c r="I23" s="118">
        <v>39.799999999999997</v>
      </c>
      <c r="J23" s="120">
        <f>25*42.4/I23</f>
        <v>26.633165829145732</v>
      </c>
      <c r="K23" s="35">
        <f t="shared" si="11"/>
        <v>84.555959946792797</v>
      </c>
      <c r="L23" s="20">
        <f t="shared" ref="L23:L25" si="15">K23/100</f>
        <v>0.84555959946792791</v>
      </c>
      <c r="M23" s="46" t="s">
        <v>20</v>
      </c>
      <c r="N23" s="54" t="s">
        <v>57</v>
      </c>
      <c r="O23"/>
      <c r="P23"/>
      <c r="Q23" s="16"/>
    </row>
    <row r="24" spans="1:17" s="52" customFormat="1" ht="13.9" customHeight="1">
      <c r="A24" s="111" t="s">
        <v>29</v>
      </c>
      <c r="B24" s="170">
        <v>7005</v>
      </c>
      <c r="C24" s="121">
        <v>24</v>
      </c>
      <c r="D24" s="117">
        <f t="shared" si="14"/>
        <v>14.285714285714286</v>
      </c>
      <c r="E24" s="118">
        <v>5</v>
      </c>
      <c r="F24" s="117">
        <f t="shared" ref="F24:F25" si="16">25*E24/10</f>
        <v>12.5</v>
      </c>
      <c r="G24" s="118">
        <v>32.700000000000003</v>
      </c>
      <c r="H24" s="120">
        <f>25*33.1/G24</f>
        <v>25.305810397553515</v>
      </c>
      <c r="I24" s="118">
        <v>32.200000000000003</v>
      </c>
      <c r="J24" s="120">
        <f>25*42.4/I24</f>
        <v>32.919254658385093</v>
      </c>
      <c r="K24" s="35">
        <f t="shared" si="11"/>
        <v>85.010779341652892</v>
      </c>
      <c r="L24" s="20">
        <f t="shared" si="15"/>
        <v>0.85010779341652887</v>
      </c>
      <c r="M24" s="46" t="s">
        <v>20</v>
      </c>
      <c r="N24" s="54" t="s">
        <v>58</v>
      </c>
      <c r="O24"/>
      <c r="P24"/>
    </row>
    <row r="25" spans="1:17" s="15" customFormat="1" ht="15.75" customHeight="1">
      <c r="A25" s="111" t="s">
        <v>30</v>
      </c>
      <c r="B25" s="169">
        <v>7006</v>
      </c>
      <c r="C25" s="121">
        <v>26</v>
      </c>
      <c r="D25" s="117">
        <f t="shared" si="14"/>
        <v>15.476190476190476</v>
      </c>
      <c r="E25" s="118">
        <v>6</v>
      </c>
      <c r="F25" s="117">
        <f t="shared" si="16"/>
        <v>15</v>
      </c>
      <c r="G25" s="118">
        <v>29.9</v>
      </c>
      <c r="H25" s="120">
        <f>25*27/G25</f>
        <v>22.575250836120404</v>
      </c>
      <c r="I25" s="118">
        <v>28.7</v>
      </c>
      <c r="J25" s="120">
        <f>25*35.5/I25</f>
        <v>30.923344947735192</v>
      </c>
      <c r="K25" s="35">
        <f t="shared" ref="K25:K35" si="17">D25+F25+H25+J25</f>
        <v>83.974786260046073</v>
      </c>
      <c r="L25" s="20">
        <f t="shared" si="15"/>
        <v>0.83974786260046075</v>
      </c>
      <c r="M25" s="79" t="s">
        <v>20</v>
      </c>
      <c r="N25" s="54" t="s">
        <v>58</v>
      </c>
      <c r="O25"/>
      <c r="P25"/>
      <c r="Q25" s="16"/>
    </row>
    <row r="26" spans="1:17" s="15" customFormat="1" ht="16.5" customHeight="1">
      <c r="A26" s="111" t="s">
        <v>31</v>
      </c>
      <c r="B26" s="169">
        <v>7003</v>
      </c>
      <c r="C26" s="121">
        <v>23</v>
      </c>
      <c r="D26" s="117">
        <f t="shared" ref="D26:D27" si="18">25*C26/42</f>
        <v>13.69047619047619</v>
      </c>
      <c r="E26" s="118">
        <v>3</v>
      </c>
      <c r="F26" s="117">
        <f t="shared" ref="F26:F27" si="19">25*E26/10</f>
        <v>7.5</v>
      </c>
      <c r="G26" s="118">
        <v>44.5</v>
      </c>
      <c r="H26" s="120">
        <f>25*27/G26</f>
        <v>15.168539325842696</v>
      </c>
      <c r="I26" s="118">
        <v>31</v>
      </c>
      <c r="J26" s="120">
        <f>25*35.5/I26</f>
        <v>28.629032258064516</v>
      </c>
      <c r="K26" s="35">
        <f t="shared" ref="K26:K27" si="20">D26+F26+H26+J26</f>
        <v>64.988047774383404</v>
      </c>
      <c r="L26" s="20">
        <f t="shared" ref="L26:L27" si="21">K26/100</f>
        <v>0.64988047774383406</v>
      </c>
      <c r="M26" s="46" t="s">
        <v>20</v>
      </c>
      <c r="N26" s="54" t="s">
        <v>58</v>
      </c>
      <c r="O26"/>
      <c r="P26"/>
      <c r="Q26" s="16"/>
    </row>
    <row r="27" spans="1:17" s="15" customFormat="1" ht="18" customHeight="1">
      <c r="A27" s="111" t="s">
        <v>48</v>
      </c>
      <c r="B27" s="169">
        <v>7004</v>
      </c>
      <c r="C27" s="121">
        <v>19</v>
      </c>
      <c r="D27" s="117">
        <f t="shared" si="18"/>
        <v>11.30952380952381</v>
      </c>
      <c r="E27" s="118">
        <v>7</v>
      </c>
      <c r="F27" s="117">
        <f t="shared" si="19"/>
        <v>17.5</v>
      </c>
      <c r="G27" s="118">
        <v>40.1</v>
      </c>
      <c r="H27" s="120">
        <f>25*27/G27</f>
        <v>16.83291770573566</v>
      </c>
      <c r="I27" s="118">
        <v>29.9</v>
      </c>
      <c r="J27" s="120">
        <f>25*35.5/I27</f>
        <v>29.682274247491641</v>
      </c>
      <c r="K27" s="35">
        <f t="shared" si="20"/>
        <v>75.324715762751111</v>
      </c>
      <c r="L27" s="20">
        <f t="shared" si="21"/>
        <v>0.75324715762751115</v>
      </c>
      <c r="M27" s="46" t="s">
        <v>20</v>
      </c>
      <c r="N27" s="54" t="s">
        <v>58</v>
      </c>
      <c r="O27"/>
      <c r="P27"/>
      <c r="Q27" s="16"/>
    </row>
    <row r="28" spans="1:17" s="15" customFormat="1" ht="33" customHeight="1">
      <c r="A28" s="126" t="s">
        <v>9</v>
      </c>
      <c r="B28" s="127"/>
      <c r="C28" s="99">
        <v>42</v>
      </c>
      <c r="D28" s="99">
        <v>25</v>
      </c>
      <c r="E28" s="91"/>
      <c r="F28" s="99">
        <v>25</v>
      </c>
      <c r="G28" s="91"/>
      <c r="H28" s="91">
        <v>25</v>
      </c>
      <c r="I28" s="103"/>
      <c r="J28" s="104">
        <v>25</v>
      </c>
      <c r="K28" s="100">
        <f t="shared" ref="K28:K34" si="22">D28+F28+H28+J28</f>
        <v>100</v>
      </c>
      <c r="L28" s="92">
        <v>1</v>
      </c>
      <c r="M28" s="93" t="s">
        <v>37</v>
      </c>
      <c r="N28" s="51"/>
      <c r="O28" s="107"/>
      <c r="P28" s="107"/>
      <c r="Q28" s="16"/>
    </row>
    <row r="29" spans="1:17" ht="15.75">
      <c r="A29" s="111" t="s">
        <v>45</v>
      </c>
      <c r="B29" s="76"/>
      <c r="C29" s="116"/>
      <c r="D29" s="117">
        <f>25*C29/42</f>
        <v>0</v>
      </c>
      <c r="E29" s="118"/>
      <c r="F29" s="117">
        <f>25*E29/10</f>
        <v>0</v>
      </c>
      <c r="G29" s="119"/>
      <c r="H29" s="120" t="e">
        <f>25*33.1/G29</f>
        <v>#DIV/0!</v>
      </c>
      <c r="I29" s="118"/>
      <c r="J29" s="120" t="e">
        <f>25*42.4/I29</f>
        <v>#DIV/0!</v>
      </c>
      <c r="K29" s="35" t="e">
        <f t="shared" si="22"/>
        <v>#DIV/0!</v>
      </c>
      <c r="L29" s="20" t="e">
        <f>K29/100</f>
        <v>#DIV/0!</v>
      </c>
      <c r="M29" s="79"/>
      <c r="N29" s="54"/>
    </row>
    <row r="30" spans="1:17" ht="20.25" customHeight="1">
      <c r="A30" s="128" t="s">
        <v>10</v>
      </c>
      <c r="B30" s="129"/>
      <c r="C30" s="28">
        <v>50</v>
      </c>
      <c r="D30" s="28">
        <v>25</v>
      </c>
      <c r="E30" s="33"/>
      <c r="F30" s="28">
        <v>25</v>
      </c>
      <c r="G30" s="33"/>
      <c r="H30" s="33">
        <v>25</v>
      </c>
      <c r="I30" s="105"/>
      <c r="J30" s="30">
        <v>25</v>
      </c>
      <c r="K30" s="35">
        <f t="shared" si="22"/>
        <v>100</v>
      </c>
      <c r="L30" s="96">
        <v>1</v>
      </c>
      <c r="M30" s="97" t="s">
        <v>18</v>
      </c>
      <c r="N30" s="87"/>
      <c r="O30" s="106"/>
      <c r="P30" s="106"/>
      <c r="Q30"/>
    </row>
    <row r="31" spans="1:17" s="64" customFormat="1" ht="14.25" customHeight="1">
      <c r="A31" s="111" t="s">
        <v>42</v>
      </c>
      <c r="B31" s="76"/>
      <c r="C31" s="116"/>
      <c r="D31" s="117">
        <f>25*C31/50</f>
        <v>0</v>
      </c>
      <c r="E31" s="118"/>
      <c r="F31" s="117">
        <f>25*E31/10</f>
        <v>0</v>
      </c>
      <c r="G31" s="119"/>
      <c r="H31" s="120" t="e">
        <f>25*33.1/G31</f>
        <v>#DIV/0!</v>
      </c>
      <c r="I31" s="118"/>
      <c r="J31" s="120" t="e">
        <f>25*42.4/I31</f>
        <v>#DIV/0!</v>
      </c>
      <c r="K31" s="35" t="e">
        <f t="shared" si="22"/>
        <v>#DIV/0!</v>
      </c>
      <c r="L31" s="20" t="e">
        <f>K31/100</f>
        <v>#DIV/0!</v>
      </c>
      <c r="M31" s="79"/>
      <c r="N31" s="54"/>
      <c r="O31"/>
      <c r="P31"/>
    </row>
    <row r="32" spans="1:17" s="82" customFormat="1" ht="14.25" customHeight="1">
      <c r="A32" s="111" t="s">
        <v>43</v>
      </c>
      <c r="B32" s="76"/>
      <c r="C32" s="121"/>
      <c r="D32" s="117">
        <f t="shared" ref="D32:D33" si="23">25*C32/50</f>
        <v>0</v>
      </c>
      <c r="E32" s="118"/>
      <c r="F32" s="117">
        <f>25*E32/10</f>
        <v>0</v>
      </c>
      <c r="G32" s="118"/>
      <c r="H32" s="120" t="e">
        <f>25*33.1/G32</f>
        <v>#DIV/0!</v>
      </c>
      <c r="I32" s="118"/>
      <c r="J32" s="120" t="e">
        <f>25*42.4/I32</f>
        <v>#DIV/0!</v>
      </c>
      <c r="K32" s="35" t="e">
        <f t="shared" si="22"/>
        <v>#DIV/0!</v>
      </c>
      <c r="L32" s="20" t="e">
        <f t="shared" ref="L32:L33" si="24">K32/100</f>
        <v>#DIV/0!</v>
      </c>
      <c r="M32" s="46"/>
      <c r="N32" s="54"/>
      <c r="O32"/>
      <c r="P32"/>
    </row>
    <row r="33" spans="1:16" ht="15" hidden="1" customHeight="1">
      <c r="A33" s="111" t="s">
        <v>44</v>
      </c>
      <c r="B33" s="77"/>
      <c r="C33" s="46">
        <v>22.5</v>
      </c>
      <c r="D33" s="75">
        <f t="shared" si="23"/>
        <v>11.25</v>
      </c>
      <c r="E33" s="47">
        <v>4.5</v>
      </c>
      <c r="F33" s="75">
        <f t="shared" ref="F33" si="25">25*E33/10</f>
        <v>11.25</v>
      </c>
      <c r="G33" s="47">
        <v>38.200000000000003</v>
      </c>
      <c r="H33" s="48">
        <f>25*33.1/G33</f>
        <v>21.662303664921463</v>
      </c>
      <c r="I33" s="47">
        <v>46.6</v>
      </c>
      <c r="J33" s="48">
        <f>25*42.4/I33</f>
        <v>22.746781115879827</v>
      </c>
      <c r="K33" s="35">
        <f t="shared" si="22"/>
        <v>66.909084780801294</v>
      </c>
      <c r="L33" s="20">
        <f t="shared" si="24"/>
        <v>0.66909084780801298</v>
      </c>
      <c r="M33" s="46" t="s">
        <v>20</v>
      </c>
      <c r="N33" s="54"/>
    </row>
    <row r="34" spans="1:16" ht="31.5">
      <c r="A34" s="128" t="s">
        <v>11</v>
      </c>
      <c r="B34" s="129"/>
      <c r="C34" s="28">
        <v>50</v>
      </c>
      <c r="D34" s="99">
        <v>25</v>
      </c>
      <c r="E34" s="91"/>
      <c r="F34" s="99">
        <v>25</v>
      </c>
      <c r="G34" s="91"/>
      <c r="H34" s="91">
        <v>25</v>
      </c>
      <c r="I34" s="103"/>
      <c r="J34" s="104">
        <v>25</v>
      </c>
      <c r="K34" s="35">
        <f t="shared" si="22"/>
        <v>100</v>
      </c>
      <c r="L34" s="96">
        <v>1</v>
      </c>
      <c r="M34" s="97" t="s">
        <v>18</v>
      </c>
      <c r="N34" s="101"/>
      <c r="O34" s="102"/>
      <c r="P34" s="102"/>
    </row>
    <row r="35" spans="1:16" ht="15.75">
      <c r="A35" s="111">
        <v>1</v>
      </c>
      <c r="B35" s="76">
        <v>1001</v>
      </c>
      <c r="C35" s="121">
        <v>21</v>
      </c>
      <c r="D35" s="75">
        <f>25*C35/50</f>
        <v>10.5</v>
      </c>
      <c r="E35" s="47">
        <v>8</v>
      </c>
      <c r="F35" s="75">
        <f>25*E35/10</f>
        <v>20</v>
      </c>
      <c r="G35" s="47">
        <v>35.299999999999997</v>
      </c>
      <c r="H35" s="48">
        <f t="shared" ref="H35:H38" si="26">25*33.1/G35</f>
        <v>23.441926345609065</v>
      </c>
      <c r="I35" s="47">
        <v>27.2</v>
      </c>
      <c r="J35" s="48">
        <f t="shared" ref="J35:J38" si="27">25*42.4/I35</f>
        <v>38.970588235294116</v>
      </c>
      <c r="K35" s="35">
        <f t="shared" si="17"/>
        <v>92.912514580903178</v>
      </c>
      <c r="L35" s="20">
        <f>K35/100</f>
        <v>0.92912514580903183</v>
      </c>
      <c r="M35" s="46" t="s">
        <v>20</v>
      </c>
      <c r="N35" s="54" t="s">
        <v>59</v>
      </c>
      <c r="O35" s="15"/>
      <c r="P35" s="15"/>
    </row>
    <row r="36" spans="1:16" ht="15.75">
      <c r="A36" s="111">
        <v>2</v>
      </c>
      <c r="B36" s="76">
        <v>1002</v>
      </c>
      <c r="C36" s="121">
        <v>20</v>
      </c>
      <c r="D36" s="75">
        <f>25*C36/50</f>
        <v>10</v>
      </c>
      <c r="E36" s="47">
        <v>5</v>
      </c>
      <c r="F36" s="75">
        <f>25*E36/10</f>
        <v>12.5</v>
      </c>
      <c r="G36" s="47">
        <v>40.200000000000003</v>
      </c>
      <c r="H36" s="48">
        <f t="shared" ref="H36" si="28">25*33.1/G36</f>
        <v>20.584577114427859</v>
      </c>
      <c r="I36" s="47">
        <v>31.2</v>
      </c>
      <c r="J36" s="48">
        <f t="shared" ref="J36" si="29">25*42.4/I36</f>
        <v>33.974358974358978</v>
      </c>
      <c r="K36" s="35">
        <f t="shared" ref="K36" si="30">D36+F36+H36+J36</f>
        <v>77.058936088786837</v>
      </c>
      <c r="L36" s="20">
        <f>K36/100</f>
        <v>0.77058936088786834</v>
      </c>
      <c r="M36" s="46" t="s">
        <v>20</v>
      </c>
      <c r="N36" s="54" t="s">
        <v>59</v>
      </c>
      <c r="O36" s="15"/>
      <c r="P36" s="15"/>
    </row>
    <row r="37" spans="1:16" ht="31.5">
      <c r="A37" s="150" t="s">
        <v>12</v>
      </c>
      <c r="B37" s="150"/>
      <c r="C37" s="94">
        <v>50</v>
      </c>
      <c r="D37" s="99">
        <v>25</v>
      </c>
      <c r="E37" s="91"/>
      <c r="F37" s="99">
        <v>25</v>
      </c>
      <c r="G37" s="91"/>
      <c r="H37" s="91">
        <v>25</v>
      </c>
      <c r="I37" s="103"/>
      <c r="J37" s="104">
        <v>25</v>
      </c>
      <c r="K37" s="35">
        <f>D37+F37+H37+J37</f>
        <v>100</v>
      </c>
      <c r="L37" s="96">
        <v>1</v>
      </c>
      <c r="M37" s="97" t="s">
        <v>18</v>
      </c>
      <c r="N37" s="95"/>
      <c r="O37" s="98"/>
      <c r="P37" s="98"/>
    </row>
    <row r="38" spans="1:16" ht="15.75">
      <c r="A38" s="113">
        <v>3</v>
      </c>
      <c r="B38" s="76">
        <v>1101</v>
      </c>
      <c r="C38" s="47">
        <v>29.5</v>
      </c>
      <c r="D38" s="75">
        <f t="shared" ref="D38" si="31">25*C38/50</f>
        <v>14.75</v>
      </c>
      <c r="E38" s="47">
        <v>8.5</v>
      </c>
      <c r="F38" s="75">
        <f t="shared" ref="F38" si="32">25*E38/10</f>
        <v>21.25</v>
      </c>
      <c r="G38" s="47">
        <v>42</v>
      </c>
      <c r="H38" s="48">
        <f t="shared" si="26"/>
        <v>19.702380952380953</v>
      </c>
      <c r="I38" s="47">
        <v>26.3</v>
      </c>
      <c r="J38" s="48">
        <f t="shared" si="27"/>
        <v>40.304182509505701</v>
      </c>
      <c r="K38" s="35">
        <f>D38+F38+H38+J38</f>
        <v>96.006563461886657</v>
      </c>
      <c r="L38" s="20">
        <f>K38/100</f>
        <v>0.96006563461886651</v>
      </c>
      <c r="M38" s="46" t="s">
        <v>56</v>
      </c>
      <c r="N38" s="54"/>
      <c r="O38" s="15"/>
      <c r="P38" s="15"/>
    </row>
    <row r="39" spans="1:16">
      <c r="B39" s="56" t="s">
        <v>6</v>
      </c>
      <c r="C39" s="66"/>
      <c r="D39" s="60" t="s">
        <v>58</v>
      </c>
      <c r="F39" s="61" t="s">
        <v>14</v>
      </c>
      <c r="H39" s="125" t="s">
        <v>57</v>
      </c>
      <c r="I39" s="80"/>
      <c r="J39" s="57"/>
      <c r="L39" s="108"/>
      <c r="M39" s="67"/>
      <c r="N39" s="58"/>
    </row>
    <row r="40" spans="1:16">
      <c r="A40" s="109"/>
      <c r="B40" s="27"/>
      <c r="H40" s="125" t="s">
        <v>59</v>
      </c>
      <c r="I40" s="80"/>
      <c r="J40" s="57"/>
      <c r="K40" s="71"/>
      <c r="L40" s="64"/>
      <c r="M40" s="63"/>
      <c r="N40" s="57"/>
    </row>
    <row r="41" spans="1:16">
      <c r="A41" s="59"/>
      <c r="E41" s="68"/>
      <c r="F41" s="69"/>
      <c r="G41" s="61"/>
      <c r="H41" s="62"/>
      <c r="J41" s="70"/>
      <c r="M41" s="63"/>
      <c r="N41" s="57"/>
    </row>
    <row r="42" spans="1:16" ht="30">
      <c r="A42" s="59"/>
      <c r="B42" s="85" t="s">
        <v>15</v>
      </c>
      <c r="C42" s="66"/>
      <c r="D42" s="81" t="s">
        <v>60</v>
      </c>
      <c r="E42" s="81"/>
      <c r="F42" s="151"/>
      <c r="G42" s="151"/>
      <c r="H42" s="62"/>
      <c r="I42" s="65"/>
      <c r="J42" s="65"/>
    </row>
    <row r="43" spans="1:16">
      <c r="A43" s="109"/>
      <c r="B43" s="27"/>
    </row>
    <row r="44" spans="1:16" ht="15.75">
      <c r="A44" s="110"/>
      <c r="B44" s="26"/>
      <c r="C44" s="11"/>
      <c r="D44" s="7"/>
      <c r="E44" s="7"/>
      <c r="F44" s="17"/>
      <c r="G44" s="8"/>
      <c r="H44" s="8"/>
      <c r="I44" s="13"/>
      <c r="J44" s="11"/>
      <c r="K44" s="13"/>
      <c r="L44" s="23"/>
      <c r="M44" s="6"/>
      <c r="N44" s="9"/>
    </row>
    <row r="45" spans="1:16" ht="15.75">
      <c r="A45" s="110"/>
      <c r="B45" s="26"/>
      <c r="C45" s="11"/>
      <c r="D45" s="7"/>
      <c r="E45" s="7"/>
      <c r="F45" s="17"/>
      <c r="G45" s="8"/>
      <c r="H45" s="8"/>
      <c r="I45" s="13"/>
      <c r="J45" s="11"/>
      <c r="K45" s="13"/>
      <c r="L45" s="23"/>
      <c r="M45" s="6"/>
      <c r="N45" s="9"/>
    </row>
    <row r="46" spans="1:16">
      <c r="A46" s="109"/>
      <c r="B46" s="27"/>
    </row>
    <row r="47" spans="1:16">
      <c r="A47" s="109"/>
      <c r="B47" s="27"/>
    </row>
    <row r="48" spans="1:16">
      <c r="A48" s="109"/>
      <c r="B48" s="27"/>
    </row>
    <row r="53" spans="1:2">
      <c r="A53" s="109"/>
      <c r="B53" s="27"/>
    </row>
    <row r="54" spans="1:2">
      <c r="A54" s="109"/>
      <c r="B54" s="27"/>
    </row>
    <row r="55" spans="1:2">
      <c r="A55" s="109"/>
      <c r="B55" s="27"/>
    </row>
    <row r="56" spans="1:2">
      <c r="A56" s="109"/>
      <c r="B56" s="27"/>
    </row>
    <row r="57" spans="1:2">
      <c r="A57" s="109"/>
      <c r="B57" s="27"/>
    </row>
  </sheetData>
  <mergeCells count="30">
    <mergeCell ref="A34:B34"/>
    <mergeCell ref="A37:B37"/>
    <mergeCell ref="F42:G42"/>
    <mergeCell ref="N6:N10"/>
    <mergeCell ref="C7:C10"/>
    <mergeCell ref="D7:D10"/>
    <mergeCell ref="E7:F7"/>
    <mergeCell ref="G7:H7"/>
    <mergeCell ref="I7:J7"/>
    <mergeCell ref="E8:E10"/>
    <mergeCell ref="F8:F10"/>
    <mergeCell ref="G8:G10"/>
    <mergeCell ref="H8:H10"/>
    <mergeCell ref="I8:I10"/>
    <mergeCell ref="J8:J10"/>
    <mergeCell ref="L6:L10"/>
    <mergeCell ref="C1:K1"/>
    <mergeCell ref="B2:K2"/>
    <mergeCell ref="D5:J5"/>
    <mergeCell ref="B6:B10"/>
    <mergeCell ref="C6:D6"/>
    <mergeCell ref="E6:J6"/>
    <mergeCell ref="K6:K10"/>
    <mergeCell ref="A28:B28"/>
    <mergeCell ref="A30:B30"/>
    <mergeCell ref="M6:M10"/>
    <mergeCell ref="A6:A10"/>
    <mergeCell ref="A11:B11"/>
    <mergeCell ref="A18:B18"/>
    <mergeCell ref="A21:B21"/>
  </mergeCells>
  <phoneticPr fontId="0" type="noConversion"/>
  <printOptions horizontalCentered="1"/>
  <pageMargins left="0.19685039370078741" right="0.19685039370078741" top="0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10" workbookViewId="0">
      <selection activeCell="B38" sqref="B38"/>
    </sheetView>
  </sheetViews>
  <sheetFormatPr defaultRowHeight="15"/>
  <cols>
    <col min="1" max="1" width="4.42578125" style="114" customWidth="1"/>
    <col min="2" max="2" width="22.7109375" style="25" customWidth="1"/>
    <col min="3" max="3" width="9.140625" style="4" customWidth="1"/>
    <col min="4" max="4" width="9.140625" style="3" customWidth="1"/>
    <col min="5" max="5" width="9.5703125" style="3" customWidth="1"/>
    <col min="6" max="6" width="10" style="18" customWidth="1"/>
    <col min="7" max="7" width="8.7109375" style="2" customWidth="1"/>
    <col min="8" max="8" width="6.85546875" style="2" customWidth="1"/>
    <col min="9" max="9" width="9.5703125" style="12" customWidth="1"/>
    <col min="10" max="10" width="10.28515625" style="4" customWidth="1"/>
    <col min="11" max="11" width="10.28515625" style="12" customWidth="1"/>
    <col min="12" max="12" width="11.28515625" style="19" customWidth="1"/>
    <col min="13" max="13" width="15.85546875" style="1" customWidth="1"/>
    <col min="14" max="14" width="15.42578125" style="5" customWidth="1"/>
  </cols>
  <sheetData>
    <row r="1" spans="1:17" s="10" customFormat="1" ht="15.75" customHeight="1">
      <c r="A1" s="112"/>
      <c r="B1" s="24"/>
      <c r="C1" s="136"/>
      <c r="D1" s="136"/>
      <c r="E1" s="136"/>
      <c r="F1" s="136"/>
      <c r="G1" s="136"/>
      <c r="H1" s="136"/>
      <c r="I1" s="136"/>
      <c r="J1" s="136"/>
      <c r="K1" s="136"/>
      <c r="L1" s="23"/>
      <c r="M1" s="6"/>
      <c r="N1" s="9"/>
    </row>
    <row r="2" spans="1:17" s="44" customFormat="1" ht="15.75" customHeight="1">
      <c r="A2" s="112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36"/>
      <c r="M2" s="37"/>
      <c r="N2" s="9"/>
    </row>
    <row r="3" spans="1:17" s="38" customFormat="1" ht="15.75">
      <c r="A3" s="112"/>
      <c r="B3" s="83"/>
      <c r="C3" s="89" t="s">
        <v>47</v>
      </c>
      <c r="D3" s="89"/>
      <c r="E3" s="89"/>
      <c r="F3" s="89"/>
      <c r="G3" s="89"/>
      <c r="H3" s="89"/>
      <c r="I3" s="89"/>
      <c r="J3" s="89"/>
      <c r="K3" s="89"/>
      <c r="L3" s="39"/>
      <c r="N3" s="9"/>
      <c r="Q3" s="37"/>
    </row>
    <row r="4" spans="1:17" s="38" customFormat="1" ht="15.75">
      <c r="A4" s="112"/>
      <c r="B4" s="72"/>
      <c r="C4" s="74"/>
      <c r="D4" s="14" t="s">
        <v>23</v>
      </c>
      <c r="E4" s="14"/>
      <c r="F4" s="40"/>
      <c r="G4" s="73"/>
      <c r="H4" s="73"/>
      <c r="I4" s="41"/>
      <c r="J4" s="42"/>
      <c r="K4" s="43"/>
      <c r="L4" s="45" t="s">
        <v>62</v>
      </c>
      <c r="N4" s="9"/>
    </row>
    <row r="5" spans="1:17" s="38" customFormat="1" ht="22.15" customHeight="1">
      <c r="A5" s="112"/>
      <c r="B5" s="42" t="s">
        <v>26</v>
      </c>
      <c r="C5" s="78" t="s">
        <v>25</v>
      </c>
      <c r="D5" s="138" t="s">
        <v>61</v>
      </c>
      <c r="E5" s="138"/>
      <c r="F5" s="138"/>
      <c r="G5" s="138"/>
      <c r="H5" s="138"/>
      <c r="I5" s="138"/>
      <c r="J5" s="138"/>
      <c r="K5" s="88"/>
      <c r="L5" s="45"/>
      <c r="N5" s="9"/>
    </row>
    <row r="6" spans="1:17" ht="15.75" customHeight="1">
      <c r="A6" s="131" t="s">
        <v>3</v>
      </c>
      <c r="B6" s="139" t="s">
        <v>4</v>
      </c>
      <c r="C6" s="142" t="s">
        <v>0</v>
      </c>
      <c r="D6" s="143"/>
      <c r="E6" s="144" t="s">
        <v>46</v>
      </c>
      <c r="F6" s="145"/>
      <c r="G6" s="145"/>
      <c r="H6" s="145"/>
      <c r="I6" s="145"/>
      <c r="J6" s="146"/>
      <c r="K6" s="147" t="s">
        <v>1</v>
      </c>
      <c r="L6" s="168" t="s">
        <v>2</v>
      </c>
      <c r="M6" s="130" t="s">
        <v>16</v>
      </c>
      <c r="N6" s="130" t="s">
        <v>24</v>
      </c>
    </row>
    <row r="7" spans="1:17" ht="15" customHeight="1">
      <c r="A7" s="132"/>
      <c r="B7" s="140"/>
      <c r="C7" s="152" t="s">
        <v>22</v>
      </c>
      <c r="D7" s="155" t="s">
        <v>5</v>
      </c>
      <c r="E7" s="158" t="s">
        <v>13</v>
      </c>
      <c r="F7" s="159"/>
      <c r="G7" s="160" t="s">
        <v>32</v>
      </c>
      <c r="H7" s="161"/>
      <c r="I7" s="158" t="s">
        <v>33</v>
      </c>
      <c r="J7" s="159"/>
      <c r="K7" s="148"/>
      <c r="L7" s="168"/>
      <c r="M7" s="130"/>
      <c r="N7" s="130"/>
    </row>
    <row r="8" spans="1:17" ht="12.75" customHeight="1">
      <c r="A8" s="132"/>
      <c r="B8" s="140"/>
      <c r="C8" s="153"/>
      <c r="D8" s="156"/>
      <c r="E8" s="162" t="s">
        <v>7</v>
      </c>
      <c r="F8" s="165" t="s">
        <v>17</v>
      </c>
      <c r="G8" s="162" t="s">
        <v>7</v>
      </c>
      <c r="H8" s="162" t="s">
        <v>17</v>
      </c>
      <c r="I8" s="162" t="s">
        <v>7</v>
      </c>
      <c r="J8" s="155" t="s">
        <v>17</v>
      </c>
      <c r="K8" s="148"/>
      <c r="L8" s="168"/>
      <c r="M8" s="130"/>
      <c r="N8" s="130"/>
    </row>
    <row r="9" spans="1:17" ht="12.75" customHeight="1">
      <c r="A9" s="132"/>
      <c r="B9" s="140"/>
      <c r="C9" s="153"/>
      <c r="D9" s="156"/>
      <c r="E9" s="163"/>
      <c r="F9" s="166"/>
      <c r="G9" s="163"/>
      <c r="H9" s="163"/>
      <c r="I9" s="163"/>
      <c r="J9" s="156"/>
      <c r="K9" s="148"/>
      <c r="L9" s="168"/>
      <c r="M9" s="130"/>
      <c r="N9" s="130"/>
    </row>
    <row r="10" spans="1:17" ht="12.75" customHeight="1">
      <c r="A10" s="133"/>
      <c r="B10" s="141"/>
      <c r="C10" s="154"/>
      <c r="D10" s="157"/>
      <c r="E10" s="164"/>
      <c r="F10" s="167"/>
      <c r="G10" s="164"/>
      <c r="H10" s="164"/>
      <c r="I10" s="164"/>
      <c r="J10" s="157"/>
      <c r="K10" s="149"/>
      <c r="L10" s="168"/>
      <c r="M10" s="130"/>
      <c r="N10" s="130"/>
    </row>
    <row r="11" spans="1:17" s="53" customFormat="1" ht="36">
      <c r="A11" s="134" t="s">
        <v>34</v>
      </c>
      <c r="B11" s="135"/>
      <c r="C11" s="28">
        <v>42</v>
      </c>
      <c r="D11" s="28">
        <v>25</v>
      </c>
      <c r="E11" s="29">
        <v>10</v>
      </c>
      <c r="F11" s="30">
        <v>25</v>
      </c>
      <c r="G11" s="31" t="s">
        <v>8</v>
      </c>
      <c r="H11" s="30">
        <v>25</v>
      </c>
      <c r="I11" s="31" t="s">
        <v>8</v>
      </c>
      <c r="J11" s="30">
        <v>25</v>
      </c>
      <c r="K11" s="35">
        <f>D11+F11+H11+J11</f>
        <v>100</v>
      </c>
      <c r="L11" s="32">
        <v>1</v>
      </c>
      <c r="M11" s="55" t="s">
        <v>36</v>
      </c>
      <c r="N11" s="90"/>
    </row>
    <row r="12" spans="1:17" ht="15.75">
      <c r="A12" s="111" t="s">
        <v>27</v>
      </c>
      <c r="B12" s="115">
        <v>5002</v>
      </c>
      <c r="C12" s="121">
        <v>16</v>
      </c>
      <c r="D12" s="117">
        <f>25*C12/42</f>
        <v>9.5238095238095237</v>
      </c>
      <c r="E12" s="118">
        <v>5</v>
      </c>
      <c r="F12" s="117">
        <f>25*E12/10</f>
        <v>12.5</v>
      </c>
      <c r="G12" s="118">
        <v>27.6</v>
      </c>
      <c r="H12" s="120">
        <f>25*27/G12</f>
        <v>24.456521739130434</v>
      </c>
      <c r="I12" s="118">
        <v>27.9</v>
      </c>
      <c r="J12" s="120">
        <f>25*27/I12</f>
        <v>24.193548387096776</v>
      </c>
      <c r="K12" s="35">
        <f t="shared" ref="K12:K15" si="0">D12+F12+H12+J12</f>
        <v>70.673879650036724</v>
      </c>
      <c r="L12" s="20">
        <f>K12/100</f>
        <v>0.70673879650036719</v>
      </c>
      <c r="M12" s="79" t="s">
        <v>55</v>
      </c>
      <c r="N12" s="54" t="s">
        <v>57</v>
      </c>
    </row>
    <row r="13" spans="1:17" ht="15.75">
      <c r="A13" s="111" t="s">
        <v>28</v>
      </c>
      <c r="B13" s="115">
        <v>5001</v>
      </c>
      <c r="C13" s="121">
        <v>14</v>
      </c>
      <c r="D13" s="117">
        <f t="shared" ref="D13:D15" si="1">25*C13/42</f>
        <v>8.3333333333333339</v>
      </c>
      <c r="E13" s="118">
        <v>8</v>
      </c>
      <c r="F13" s="117">
        <f>25*E13/10</f>
        <v>20</v>
      </c>
      <c r="G13" s="118">
        <v>52.6</v>
      </c>
      <c r="H13" s="120">
        <f t="shared" ref="H13:J15" si="2">25*27/G13</f>
        <v>12.832699619771862</v>
      </c>
      <c r="I13" s="118">
        <v>41.2</v>
      </c>
      <c r="J13" s="120">
        <f t="shared" si="2"/>
        <v>16.383495145631066</v>
      </c>
      <c r="K13" s="35">
        <f t="shared" si="0"/>
        <v>57.549528098736268</v>
      </c>
      <c r="L13" s="20">
        <f t="shared" ref="L13:L15" si="3">K13/100</f>
        <v>0.57549528098736269</v>
      </c>
      <c r="M13" s="46" t="s">
        <v>55</v>
      </c>
      <c r="N13" s="54" t="s">
        <v>57</v>
      </c>
    </row>
    <row r="14" spans="1:17" ht="15.75">
      <c r="A14" s="111" t="s">
        <v>29</v>
      </c>
      <c r="B14" s="122">
        <v>5007</v>
      </c>
      <c r="C14" s="121">
        <v>13</v>
      </c>
      <c r="D14" s="117">
        <f t="shared" si="1"/>
        <v>7.7380952380952381</v>
      </c>
      <c r="E14" s="118">
        <v>5</v>
      </c>
      <c r="F14" s="117">
        <f t="shared" ref="F14:F15" si="4">25*E14/10</f>
        <v>12.5</v>
      </c>
      <c r="G14" s="118">
        <v>30.1</v>
      </c>
      <c r="H14" s="120">
        <f t="shared" si="2"/>
        <v>22.425249169435215</v>
      </c>
      <c r="I14" s="123">
        <v>29.5</v>
      </c>
      <c r="J14" s="120">
        <f t="shared" si="2"/>
        <v>22.881355932203391</v>
      </c>
      <c r="K14" s="35">
        <f t="shared" si="0"/>
        <v>65.544700339733851</v>
      </c>
      <c r="L14" s="20">
        <f t="shared" si="3"/>
        <v>0.65544700339733852</v>
      </c>
      <c r="M14" s="46" t="s">
        <v>55</v>
      </c>
      <c r="N14" s="54" t="s">
        <v>58</v>
      </c>
    </row>
    <row r="15" spans="1:17" ht="15.75">
      <c r="A15" s="111" t="s">
        <v>30</v>
      </c>
      <c r="B15" s="122">
        <v>5006</v>
      </c>
      <c r="C15" s="121">
        <v>18</v>
      </c>
      <c r="D15" s="117">
        <f t="shared" si="1"/>
        <v>10.714285714285714</v>
      </c>
      <c r="E15" s="118">
        <v>5</v>
      </c>
      <c r="F15" s="117">
        <f t="shared" si="4"/>
        <v>12.5</v>
      </c>
      <c r="G15" s="118">
        <v>35.200000000000003</v>
      </c>
      <c r="H15" s="120">
        <f t="shared" ref="H15:H19" si="5">25*27/G15</f>
        <v>19.176136363636363</v>
      </c>
      <c r="I15" s="123">
        <v>32</v>
      </c>
      <c r="J15" s="120">
        <f t="shared" si="2"/>
        <v>21.09375</v>
      </c>
      <c r="K15" s="35">
        <f t="shared" si="0"/>
        <v>63.484172077922082</v>
      </c>
      <c r="L15" s="20">
        <f t="shared" si="3"/>
        <v>0.63484172077922085</v>
      </c>
      <c r="M15" s="46" t="s">
        <v>55</v>
      </c>
      <c r="N15" s="54" t="s">
        <v>58</v>
      </c>
    </row>
    <row r="16" spans="1:17" ht="15.75">
      <c r="A16" s="111" t="s">
        <v>31</v>
      </c>
      <c r="B16" s="122">
        <v>5003</v>
      </c>
      <c r="C16" s="121">
        <v>17</v>
      </c>
      <c r="D16" s="117">
        <f t="shared" ref="D16:D19" si="6">25*C16/42</f>
        <v>10.119047619047619</v>
      </c>
      <c r="E16" s="118">
        <v>6</v>
      </c>
      <c r="F16" s="117">
        <f t="shared" ref="F16:F19" si="7">25*E16/10</f>
        <v>15</v>
      </c>
      <c r="G16" s="118">
        <v>46.5</v>
      </c>
      <c r="H16" s="120">
        <f t="shared" si="5"/>
        <v>14.516129032258064</v>
      </c>
      <c r="I16" s="123">
        <v>29.9</v>
      </c>
      <c r="J16" s="120">
        <f t="shared" ref="J16:J19" si="8">25*27/I16</f>
        <v>22.575250836120404</v>
      </c>
      <c r="K16" s="35">
        <f t="shared" ref="K16:K19" si="9">D16+F16+H16+J16</f>
        <v>62.210427487426088</v>
      </c>
      <c r="L16" s="20">
        <f t="shared" ref="L16:L19" si="10">K16/100</f>
        <v>0.6221042748742609</v>
      </c>
      <c r="M16" s="46" t="s">
        <v>55</v>
      </c>
      <c r="N16" s="54" t="s">
        <v>58</v>
      </c>
    </row>
    <row r="17" spans="1:14" ht="15.75">
      <c r="A17" s="111" t="s">
        <v>48</v>
      </c>
      <c r="B17" s="122">
        <v>5005</v>
      </c>
      <c r="C17" s="121">
        <v>15</v>
      </c>
      <c r="D17" s="117">
        <f t="shared" si="6"/>
        <v>8.9285714285714288</v>
      </c>
      <c r="E17" s="118">
        <v>5</v>
      </c>
      <c r="F17" s="117">
        <f t="shared" si="7"/>
        <v>12.5</v>
      </c>
      <c r="G17" s="118">
        <v>55.1</v>
      </c>
      <c r="H17" s="120">
        <f t="shared" si="5"/>
        <v>12.250453720508167</v>
      </c>
      <c r="I17" s="123">
        <v>37.700000000000003</v>
      </c>
      <c r="J17" s="120">
        <f t="shared" si="8"/>
        <v>17.904509283819628</v>
      </c>
      <c r="K17" s="35">
        <f t="shared" si="9"/>
        <v>51.583534432899228</v>
      </c>
      <c r="L17" s="20">
        <f t="shared" si="10"/>
        <v>0.51583534432899225</v>
      </c>
      <c r="M17" s="46" t="s">
        <v>55</v>
      </c>
      <c r="N17" s="54" t="s">
        <v>58</v>
      </c>
    </row>
    <row r="18" spans="1:14" ht="15.75">
      <c r="A18" s="111" t="s">
        <v>49</v>
      </c>
      <c r="B18" s="122">
        <v>5008</v>
      </c>
      <c r="C18" s="121">
        <v>15</v>
      </c>
      <c r="D18" s="117">
        <f t="shared" si="6"/>
        <v>8.9285714285714288</v>
      </c>
      <c r="E18" s="118">
        <v>3</v>
      </c>
      <c r="F18" s="117">
        <f t="shared" si="7"/>
        <v>7.5</v>
      </c>
      <c r="G18" s="118">
        <v>48.1</v>
      </c>
      <c r="H18" s="120">
        <f t="shared" si="5"/>
        <v>14.033264033264032</v>
      </c>
      <c r="I18" s="123">
        <v>38.6</v>
      </c>
      <c r="J18" s="120">
        <f t="shared" si="8"/>
        <v>17.487046632124351</v>
      </c>
      <c r="K18" s="35">
        <f t="shared" si="9"/>
        <v>47.94888209395981</v>
      </c>
      <c r="L18" s="20">
        <f t="shared" si="10"/>
        <v>0.4794888209395981</v>
      </c>
      <c r="M18" s="46"/>
      <c r="N18" s="54" t="s">
        <v>58</v>
      </c>
    </row>
    <row r="19" spans="1:14" ht="15.75">
      <c r="A19" s="111" t="s">
        <v>50</v>
      </c>
      <c r="B19" s="122">
        <v>5004</v>
      </c>
      <c r="C19" s="121">
        <v>5</v>
      </c>
      <c r="D19" s="117">
        <f t="shared" si="6"/>
        <v>2.9761904761904763</v>
      </c>
      <c r="E19" s="118">
        <v>3</v>
      </c>
      <c r="F19" s="117">
        <f t="shared" si="7"/>
        <v>7.5</v>
      </c>
      <c r="G19" s="118">
        <v>38.4</v>
      </c>
      <c r="H19" s="120">
        <f t="shared" si="5"/>
        <v>17.578125</v>
      </c>
      <c r="I19" s="123">
        <v>31.6</v>
      </c>
      <c r="J19" s="120">
        <f t="shared" si="8"/>
        <v>21.360759493670884</v>
      </c>
      <c r="K19" s="35">
        <f t="shared" si="9"/>
        <v>49.415074969861358</v>
      </c>
      <c r="L19" s="20">
        <f t="shared" si="10"/>
        <v>0.49415074969861356</v>
      </c>
      <c r="M19" s="46"/>
      <c r="N19" s="54" t="s">
        <v>58</v>
      </c>
    </row>
    <row r="20" spans="1:14" s="106" customFormat="1" ht="20.45" customHeight="1">
      <c r="A20" s="128" t="s">
        <v>35</v>
      </c>
      <c r="B20" s="129"/>
      <c r="C20" s="28">
        <v>42</v>
      </c>
      <c r="D20" s="28">
        <v>25</v>
      </c>
      <c r="E20" s="33"/>
      <c r="F20" s="28">
        <v>25</v>
      </c>
      <c r="G20" s="33"/>
      <c r="H20" s="33">
        <v>25</v>
      </c>
      <c r="I20" s="105"/>
      <c r="J20" s="30">
        <v>25</v>
      </c>
      <c r="K20" s="35">
        <f t="shared" ref="K20:K33" si="11">D20+F20+H20+J20</f>
        <v>100</v>
      </c>
      <c r="L20" s="96">
        <v>1</v>
      </c>
      <c r="M20" s="97" t="s">
        <v>36</v>
      </c>
      <c r="N20" s="87"/>
    </row>
    <row r="21" spans="1:14" ht="15.75">
      <c r="A21" s="111" t="s">
        <v>39</v>
      </c>
      <c r="B21" s="171">
        <v>6001</v>
      </c>
      <c r="C21" s="116">
        <v>16</v>
      </c>
      <c r="D21" s="117">
        <f>25*C21/42</f>
        <v>9.5238095238095237</v>
      </c>
      <c r="E21" s="118">
        <v>6</v>
      </c>
      <c r="F21" s="117">
        <f>25*E21/10</f>
        <v>15</v>
      </c>
      <c r="G21" s="119">
        <v>28.1</v>
      </c>
      <c r="H21" s="120">
        <f>25*33.1/G21</f>
        <v>29.448398576512453</v>
      </c>
      <c r="I21" s="118">
        <v>34.5</v>
      </c>
      <c r="J21" s="120">
        <f>25*42.4/I21</f>
        <v>30.724637681159422</v>
      </c>
      <c r="K21" s="35">
        <f t="shared" si="11"/>
        <v>84.6968457814814</v>
      </c>
      <c r="L21" s="20">
        <f>K21/100</f>
        <v>0.846968457814814</v>
      </c>
      <c r="M21" s="79" t="s">
        <v>55</v>
      </c>
      <c r="N21" s="54" t="s">
        <v>58</v>
      </c>
    </row>
    <row r="22" spans="1:14" ht="15.75">
      <c r="A22" s="111" t="s">
        <v>40</v>
      </c>
      <c r="B22" s="171">
        <v>6002</v>
      </c>
      <c r="C22" s="121">
        <v>20</v>
      </c>
      <c r="D22" s="117">
        <f t="shared" ref="D22:D23" si="12">25*C22/42</f>
        <v>11.904761904761905</v>
      </c>
      <c r="E22" s="118">
        <v>8</v>
      </c>
      <c r="F22" s="117">
        <f>25*E22/10</f>
        <v>20</v>
      </c>
      <c r="G22" s="118">
        <v>38.700000000000003</v>
      </c>
      <c r="H22" s="120">
        <f>25*33.1/G22</f>
        <v>21.382428940568474</v>
      </c>
      <c r="I22" s="118">
        <v>31.2</v>
      </c>
      <c r="J22" s="120">
        <f>25*42.4/I22</f>
        <v>33.974358974358978</v>
      </c>
      <c r="K22" s="35">
        <f t="shared" si="11"/>
        <v>87.26154981968935</v>
      </c>
      <c r="L22" s="20">
        <f t="shared" ref="L22:L23" si="13">K22/100</f>
        <v>0.87261549819689355</v>
      </c>
      <c r="M22" s="46" t="s">
        <v>55</v>
      </c>
      <c r="N22" s="54" t="s">
        <v>58</v>
      </c>
    </row>
    <row r="23" spans="1:14" ht="15.75">
      <c r="A23" s="111" t="s">
        <v>41</v>
      </c>
      <c r="B23" s="172">
        <v>6003</v>
      </c>
      <c r="C23" s="46">
        <v>16</v>
      </c>
      <c r="D23" s="75">
        <f t="shared" si="12"/>
        <v>9.5238095238095237</v>
      </c>
      <c r="E23" s="47">
        <v>7</v>
      </c>
      <c r="F23" s="75">
        <f t="shared" ref="F23" si="14">25*E23/10</f>
        <v>17.5</v>
      </c>
      <c r="G23" s="47">
        <v>25.2</v>
      </c>
      <c r="H23" s="48">
        <f>25*33.1/G23</f>
        <v>32.837301587301589</v>
      </c>
      <c r="I23" s="47">
        <v>35.700000000000003</v>
      </c>
      <c r="J23" s="48">
        <f>25*42.4/I23</f>
        <v>29.691876750700278</v>
      </c>
      <c r="K23" s="35">
        <f t="shared" si="11"/>
        <v>89.552987861811388</v>
      </c>
      <c r="L23" s="20">
        <f t="shared" si="13"/>
        <v>0.89552987861811384</v>
      </c>
      <c r="M23" s="46" t="s">
        <v>21</v>
      </c>
      <c r="N23" s="54" t="s">
        <v>58</v>
      </c>
    </row>
    <row r="24" spans="1:14" s="106" customFormat="1" ht="20.45" customHeight="1">
      <c r="A24" s="128" t="s">
        <v>38</v>
      </c>
      <c r="B24" s="129"/>
      <c r="C24" s="28">
        <v>42</v>
      </c>
      <c r="D24" s="28">
        <v>25</v>
      </c>
      <c r="E24" s="33"/>
      <c r="F24" s="28">
        <v>25</v>
      </c>
      <c r="G24" s="33"/>
      <c r="H24" s="33">
        <v>25</v>
      </c>
      <c r="I24" s="105"/>
      <c r="J24" s="30">
        <v>25</v>
      </c>
      <c r="K24" s="35">
        <f t="shared" si="11"/>
        <v>100</v>
      </c>
      <c r="L24" s="96">
        <v>1</v>
      </c>
      <c r="M24" s="97" t="s">
        <v>37</v>
      </c>
      <c r="N24" s="87"/>
    </row>
    <row r="25" spans="1:14" ht="15.75">
      <c r="A25" s="111" t="s">
        <v>27</v>
      </c>
      <c r="B25" s="171">
        <v>7003</v>
      </c>
      <c r="C25" s="116">
        <v>16</v>
      </c>
      <c r="D25" s="117">
        <f>25*C25/42</f>
        <v>9.5238095238095237</v>
      </c>
      <c r="E25" s="118">
        <v>7</v>
      </c>
      <c r="F25" s="117">
        <f>25*E25/10</f>
        <v>17.5</v>
      </c>
      <c r="G25" s="119">
        <v>34.700000000000003</v>
      </c>
      <c r="H25" s="120">
        <f>25*33.1/G25</f>
        <v>23.847262247838614</v>
      </c>
      <c r="I25" s="118">
        <v>25.8</v>
      </c>
      <c r="J25" s="120">
        <f>25*42.4/I25</f>
        <v>41.085271317829459</v>
      </c>
      <c r="K25" s="35">
        <f t="shared" si="11"/>
        <v>91.956343089477599</v>
      </c>
      <c r="L25" s="20">
        <f>K25/100</f>
        <v>0.91956343089477599</v>
      </c>
      <c r="M25" s="46" t="s">
        <v>20</v>
      </c>
      <c r="N25" s="54" t="s">
        <v>58</v>
      </c>
    </row>
    <row r="26" spans="1:14" ht="15.75">
      <c r="A26" s="111" t="s">
        <v>28</v>
      </c>
      <c r="B26" s="171">
        <v>7002</v>
      </c>
      <c r="C26" s="121">
        <v>26</v>
      </c>
      <c r="D26" s="117">
        <f t="shared" ref="D26:D27" si="15">25*C26/42</f>
        <v>15.476190476190476</v>
      </c>
      <c r="E26" s="118">
        <v>3</v>
      </c>
      <c r="F26" s="117">
        <f>25*E26/10</f>
        <v>7.5</v>
      </c>
      <c r="G26" s="118">
        <v>34.9</v>
      </c>
      <c r="H26" s="120">
        <f>25*33.1/G26</f>
        <v>23.710601719197708</v>
      </c>
      <c r="I26" s="118">
        <v>39.6</v>
      </c>
      <c r="J26" s="120">
        <f>25*42.4/I26</f>
        <v>26.767676767676768</v>
      </c>
      <c r="K26" s="35">
        <f t="shared" si="11"/>
        <v>73.454468963064954</v>
      </c>
      <c r="L26" s="20">
        <f t="shared" ref="L26:L27" si="16">K26/100</f>
        <v>0.73454468963064956</v>
      </c>
      <c r="M26" s="46" t="s">
        <v>20</v>
      </c>
      <c r="N26" s="54" t="s">
        <v>57</v>
      </c>
    </row>
    <row r="27" spans="1:14" ht="15.75">
      <c r="A27" s="111" t="s">
        <v>29</v>
      </c>
      <c r="B27" s="172">
        <v>7001</v>
      </c>
      <c r="C27" s="121">
        <v>24</v>
      </c>
      <c r="D27" s="117">
        <f t="shared" si="15"/>
        <v>14.285714285714286</v>
      </c>
      <c r="E27" s="118">
        <v>7</v>
      </c>
      <c r="F27" s="117">
        <f t="shared" ref="F27" si="17">25*E27/10</f>
        <v>17.5</v>
      </c>
      <c r="G27" s="118">
        <v>26.8</v>
      </c>
      <c r="H27" s="120">
        <f>25*33.1/G27</f>
        <v>30.876865671641792</v>
      </c>
      <c r="I27" s="118">
        <v>30.3</v>
      </c>
      <c r="J27" s="120">
        <f>25*42.4/I27</f>
        <v>34.983498349834981</v>
      </c>
      <c r="K27" s="35">
        <f t="shared" si="11"/>
        <v>97.646078307191061</v>
      </c>
      <c r="L27" s="20">
        <f t="shared" si="16"/>
        <v>0.97646078307191064</v>
      </c>
      <c r="M27" s="46" t="s">
        <v>56</v>
      </c>
      <c r="N27" s="54" t="s">
        <v>57</v>
      </c>
    </row>
    <row r="28" spans="1:14" s="107" customFormat="1" ht="20.45" customHeight="1">
      <c r="A28" s="126" t="s">
        <v>9</v>
      </c>
      <c r="B28" s="127"/>
      <c r="C28" s="99">
        <v>42</v>
      </c>
      <c r="D28" s="99">
        <v>25</v>
      </c>
      <c r="E28" s="91"/>
      <c r="F28" s="99">
        <v>25</v>
      </c>
      <c r="G28" s="91"/>
      <c r="H28" s="91">
        <v>25</v>
      </c>
      <c r="I28" s="103"/>
      <c r="J28" s="104">
        <v>25</v>
      </c>
      <c r="K28" s="100">
        <f t="shared" si="11"/>
        <v>100</v>
      </c>
      <c r="L28" s="92">
        <v>1</v>
      </c>
      <c r="M28" s="93" t="s">
        <v>37</v>
      </c>
      <c r="N28" s="51"/>
    </row>
    <row r="29" spans="1:14" ht="15.75">
      <c r="A29" s="111" t="s">
        <v>51</v>
      </c>
      <c r="B29" s="76">
        <v>8001</v>
      </c>
      <c r="C29" s="4">
        <v>26</v>
      </c>
      <c r="D29" s="75">
        <f>25*C29/42</f>
        <v>15.476190476190476</v>
      </c>
      <c r="E29" s="47">
        <v>7.5</v>
      </c>
      <c r="F29" s="75">
        <f>25*E29/10</f>
        <v>18.75</v>
      </c>
      <c r="G29" s="119">
        <v>28.1</v>
      </c>
      <c r="H29" s="48">
        <f>25*33.1/G29</f>
        <v>29.448398576512453</v>
      </c>
      <c r="I29" s="34">
        <v>42.4</v>
      </c>
      <c r="J29" s="48">
        <f>25*42.4/I29</f>
        <v>25</v>
      </c>
      <c r="K29" s="35">
        <f t="shared" si="11"/>
        <v>88.674589052702927</v>
      </c>
      <c r="L29" s="20">
        <f>K29/100</f>
        <v>0.88674589052702923</v>
      </c>
      <c r="M29" s="46" t="s">
        <v>20</v>
      </c>
      <c r="N29" s="54" t="s">
        <v>59</v>
      </c>
    </row>
    <row r="30" spans="1:14" ht="15.75">
      <c r="A30" s="111" t="s">
        <v>52</v>
      </c>
      <c r="B30" s="76">
        <v>8002</v>
      </c>
      <c r="C30" s="121">
        <v>17</v>
      </c>
      <c r="D30" s="117">
        <f t="shared" ref="D30" si="18">25*C30/42</f>
        <v>10.119047619047619</v>
      </c>
      <c r="E30" s="118">
        <v>8.5</v>
      </c>
      <c r="F30" s="117">
        <f>25*E30/10</f>
        <v>21.25</v>
      </c>
      <c r="G30" s="118">
        <v>27.8</v>
      </c>
      <c r="H30" s="120">
        <f>25*33.1/G30</f>
        <v>29.766187050359711</v>
      </c>
      <c r="I30" s="118">
        <v>57.8</v>
      </c>
      <c r="J30" s="120">
        <f>25*42.4/I30</f>
        <v>18.339100346020761</v>
      </c>
      <c r="K30" s="35">
        <f t="shared" si="11"/>
        <v>79.474335015428096</v>
      </c>
      <c r="L30" s="20">
        <f t="shared" ref="L30" si="19">K30/100</f>
        <v>0.79474335015428099</v>
      </c>
      <c r="M30" s="46" t="s">
        <v>20</v>
      </c>
      <c r="N30" s="54" t="s">
        <v>59</v>
      </c>
    </row>
    <row r="31" spans="1:14" s="106" customFormat="1" ht="20.45" customHeight="1">
      <c r="A31" s="128" t="s">
        <v>10</v>
      </c>
      <c r="B31" s="129"/>
      <c r="C31" s="28">
        <v>50</v>
      </c>
      <c r="D31" s="28">
        <v>25</v>
      </c>
      <c r="E31" s="33"/>
      <c r="F31" s="28">
        <v>25</v>
      </c>
      <c r="G31" s="33"/>
      <c r="H31" s="33">
        <v>25</v>
      </c>
      <c r="I31" s="105"/>
      <c r="J31" s="30">
        <v>25</v>
      </c>
      <c r="K31" s="35">
        <f t="shared" si="11"/>
        <v>100</v>
      </c>
      <c r="L31" s="96">
        <v>1</v>
      </c>
      <c r="M31" s="97" t="s">
        <v>18</v>
      </c>
      <c r="N31" s="87"/>
    </row>
    <row r="32" spans="1:14" ht="15.75">
      <c r="A32" s="111" t="s">
        <v>42</v>
      </c>
      <c r="B32" s="76">
        <v>9001</v>
      </c>
      <c r="C32" s="116">
        <v>17</v>
      </c>
      <c r="D32" s="117">
        <f>25*C32/50</f>
        <v>8.5</v>
      </c>
      <c r="E32" s="118">
        <v>8</v>
      </c>
      <c r="F32" s="117">
        <f>25*E32/10</f>
        <v>20</v>
      </c>
      <c r="G32" s="119">
        <v>30.1</v>
      </c>
      <c r="H32" s="120">
        <f>25*33.1/G32</f>
        <v>27.491694352159467</v>
      </c>
      <c r="I32" s="118">
        <v>50.2</v>
      </c>
      <c r="J32" s="120">
        <f>25*42.4/I32</f>
        <v>21.115537848605577</v>
      </c>
      <c r="K32" s="35">
        <f t="shared" si="11"/>
        <v>77.107232200765054</v>
      </c>
      <c r="L32" s="20">
        <f>K32/100</f>
        <v>0.77107232200765052</v>
      </c>
      <c r="M32" s="124" t="s">
        <v>20</v>
      </c>
      <c r="N32" s="54" t="s">
        <v>59</v>
      </c>
    </row>
    <row r="33" spans="1:14" s="102" customFormat="1" ht="16.149999999999999" customHeight="1">
      <c r="A33" s="128" t="s">
        <v>11</v>
      </c>
      <c r="B33" s="129"/>
      <c r="C33" s="28">
        <v>50</v>
      </c>
      <c r="D33" s="99">
        <v>25</v>
      </c>
      <c r="E33" s="91"/>
      <c r="F33" s="99">
        <v>25</v>
      </c>
      <c r="G33" s="91"/>
      <c r="H33" s="91">
        <v>25</v>
      </c>
      <c r="I33" s="103"/>
      <c r="J33" s="104">
        <v>25</v>
      </c>
      <c r="K33" s="35">
        <f t="shared" si="11"/>
        <v>100</v>
      </c>
      <c r="L33" s="96">
        <v>1</v>
      </c>
      <c r="M33" s="97" t="s">
        <v>18</v>
      </c>
      <c r="N33" s="101"/>
    </row>
    <row r="34" spans="1:14" s="15" customFormat="1" ht="30.75" customHeight="1">
      <c r="A34" s="111" t="s">
        <v>54</v>
      </c>
      <c r="B34" s="76">
        <v>1001</v>
      </c>
      <c r="C34" s="121">
        <v>27</v>
      </c>
      <c r="D34" s="75">
        <f>25*C34/50</f>
        <v>13.5</v>
      </c>
      <c r="E34" s="47">
        <v>7</v>
      </c>
      <c r="F34" s="75">
        <f>25*E34/10</f>
        <v>17.5</v>
      </c>
      <c r="G34" s="47">
        <v>27.5</v>
      </c>
      <c r="H34" s="48">
        <f t="shared" ref="H34:H36" si="20">25*33.1/G34</f>
        <v>30.09090909090909</v>
      </c>
      <c r="I34" s="47">
        <v>45.3</v>
      </c>
      <c r="J34" s="48">
        <f t="shared" ref="J34:J36" si="21">25*42.4/I34</f>
        <v>23.399558498896248</v>
      </c>
      <c r="K34" s="35">
        <f t="shared" ref="K34" si="22">D34+F34+H34+J34</f>
        <v>84.490467589805348</v>
      </c>
      <c r="L34" s="20">
        <f>K34/100</f>
        <v>0.84490467589805351</v>
      </c>
      <c r="M34" s="79" t="s">
        <v>21</v>
      </c>
      <c r="N34" s="54" t="s">
        <v>59</v>
      </c>
    </row>
    <row r="35" spans="1:14" s="98" customFormat="1" ht="15.6" customHeight="1">
      <c r="A35" s="150" t="s">
        <v>12</v>
      </c>
      <c r="B35" s="150"/>
      <c r="C35" s="94">
        <v>50</v>
      </c>
      <c r="D35" s="99">
        <v>25</v>
      </c>
      <c r="E35" s="91"/>
      <c r="F35" s="99">
        <v>25</v>
      </c>
      <c r="G35" s="91"/>
      <c r="H35" s="91">
        <v>25</v>
      </c>
      <c r="I35" s="103"/>
      <c r="J35" s="104">
        <v>25</v>
      </c>
      <c r="K35" s="35">
        <f>D35+F35+H35+J35</f>
        <v>100</v>
      </c>
      <c r="L35" s="96">
        <v>1</v>
      </c>
      <c r="M35" s="97" t="s">
        <v>18</v>
      </c>
      <c r="N35" s="95"/>
    </row>
    <row r="36" spans="1:14" s="15" customFormat="1" ht="31.5" customHeight="1">
      <c r="A36" s="113" t="s">
        <v>53</v>
      </c>
      <c r="B36" s="76">
        <v>1101</v>
      </c>
      <c r="C36" s="46">
        <v>20.5</v>
      </c>
      <c r="D36" s="75">
        <f t="shared" ref="D36" si="23">25*C36/50</f>
        <v>10.25</v>
      </c>
      <c r="E36" s="47">
        <v>6</v>
      </c>
      <c r="F36" s="75">
        <f t="shared" ref="F36" si="24">25*E36/10</f>
        <v>15</v>
      </c>
      <c r="G36" s="47">
        <v>36.799999999999997</v>
      </c>
      <c r="H36" s="48">
        <f t="shared" si="20"/>
        <v>22.486413043478262</v>
      </c>
      <c r="I36" s="47">
        <v>46.2</v>
      </c>
      <c r="J36" s="48">
        <f t="shared" si="21"/>
        <v>22.943722943722943</v>
      </c>
      <c r="K36" s="35">
        <f>D36+F36+H36+J36</f>
        <v>70.680135987201211</v>
      </c>
      <c r="L36" s="20">
        <f>K36/100</f>
        <v>0.70680135987201209</v>
      </c>
      <c r="M36" s="46" t="s">
        <v>20</v>
      </c>
      <c r="N36" s="54" t="s">
        <v>57</v>
      </c>
    </row>
    <row r="37" spans="1:14">
      <c r="B37" s="56" t="s">
        <v>6</v>
      </c>
      <c r="C37" s="66"/>
      <c r="D37" s="60" t="s">
        <v>58</v>
      </c>
      <c r="F37" s="61" t="s">
        <v>14</v>
      </c>
      <c r="H37" s="125" t="s">
        <v>57</v>
      </c>
      <c r="I37" s="80"/>
      <c r="J37" s="57"/>
      <c r="L37" s="108"/>
      <c r="M37" s="67"/>
      <c r="N37" s="58"/>
    </row>
    <row r="38" spans="1:14">
      <c r="A38" s="109"/>
      <c r="B38" s="27"/>
      <c r="H38" s="125" t="s">
        <v>59</v>
      </c>
      <c r="I38" s="80"/>
      <c r="J38" s="57"/>
      <c r="K38" s="71"/>
      <c r="L38" s="64"/>
      <c r="M38" s="63"/>
      <c r="N38" s="57"/>
    </row>
    <row r="39" spans="1:14">
      <c r="A39" s="59"/>
      <c r="E39" s="68"/>
      <c r="F39" s="69"/>
      <c r="G39" s="61"/>
      <c r="H39" s="62"/>
      <c r="J39" s="70"/>
      <c r="M39" s="63"/>
      <c r="N39" s="57"/>
    </row>
    <row r="40" spans="1:14" ht="30" customHeight="1">
      <c r="A40" s="59"/>
      <c r="B40" s="85" t="s">
        <v>15</v>
      </c>
      <c r="C40" s="66"/>
      <c r="D40" s="81" t="s">
        <v>60</v>
      </c>
      <c r="E40" s="81"/>
      <c r="F40" s="151"/>
      <c r="G40" s="151"/>
      <c r="H40" s="62"/>
      <c r="I40" s="65"/>
      <c r="J40" s="65"/>
    </row>
    <row r="41" spans="1:14">
      <c r="A41" s="109"/>
      <c r="B41" s="27"/>
    </row>
    <row r="42" spans="1:14" ht="15.75">
      <c r="A42" s="110"/>
      <c r="B42" s="26"/>
      <c r="C42" s="11"/>
      <c r="D42" s="7"/>
      <c r="E42" s="7"/>
      <c r="F42" s="17"/>
      <c r="G42" s="8"/>
      <c r="H42" s="8"/>
      <c r="I42" s="13"/>
      <c r="J42" s="11"/>
      <c r="K42" s="13"/>
      <c r="L42" s="23"/>
      <c r="M42" s="6"/>
      <c r="N42" s="9"/>
    </row>
    <row r="43" spans="1:14" ht="15.75">
      <c r="A43" s="110"/>
      <c r="B43" s="26"/>
      <c r="C43" s="11"/>
      <c r="D43" s="7"/>
      <c r="E43" s="7"/>
      <c r="F43" s="17"/>
      <c r="G43" s="8"/>
      <c r="H43" s="8"/>
      <c r="I43" s="13"/>
      <c r="J43" s="11"/>
      <c r="K43" s="13"/>
      <c r="L43" s="23"/>
      <c r="M43" s="6"/>
      <c r="N43" s="9"/>
    </row>
    <row r="44" spans="1:14">
      <c r="A44" s="109"/>
      <c r="B44" s="27"/>
    </row>
    <row r="45" spans="1:14">
      <c r="A45" s="109"/>
      <c r="B45" s="27"/>
    </row>
    <row r="46" spans="1:14">
      <c r="A46" s="109"/>
      <c r="B46" s="27"/>
    </row>
    <row r="51" spans="1:2">
      <c r="A51" s="109"/>
      <c r="B51" s="27"/>
    </row>
    <row r="52" spans="1:2">
      <c r="A52" s="109"/>
      <c r="B52" s="27"/>
    </row>
    <row r="53" spans="1:2">
      <c r="A53" s="109"/>
      <c r="B53" s="27"/>
    </row>
    <row r="54" spans="1:2">
      <c r="A54" s="109"/>
      <c r="B54" s="27"/>
    </row>
    <row r="55" spans="1:2">
      <c r="A55" s="109"/>
      <c r="B55" s="27"/>
    </row>
  </sheetData>
  <mergeCells count="30">
    <mergeCell ref="C1:K1"/>
    <mergeCell ref="N6:N10"/>
    <mergeCell ref="B2:K2"/>
    <mergeCell ref="E6:J6"/>
    <mergeCell ref="M6:M10"/>
    <mergeCell ref="D7:D10"/>
    <mergeCell ref="C6:D6"/>
    <mergeCell ref="C7:C10"/>
    <mergeCell ref="E8:E10"/>
    <mergeCell ref="I8:I10"/>
    <mergeCell ref="G8:G10"/>
    <mergeCell ref="H8:H10"/>
    <mergeCell ref="G7:H7"/>
    <mergeCell ref="E7:F7"/>
    <mergeCell ref="I7:J7"/>
    <mergeCell ref="D5:J5"/>
    <mergeCell ref="F40:G40"/>
    <mergeCell ref="A31:B31"/>
    <mergeCell ref="A33:B33"/>
    <mergeCell ref="A35:B35"/>
    <mergeCell ref="A11:B11"/>
    <mergeCell ref="A20:B20"/>
    <mergeCell ref="J8:J10"/>
    <mergeCell ref="K6:K10"/>
    <mergeCell ref="L6:L10"/>
    <mergeCell ref="F8:F10"/>
    <mergeCell ref="A28:B28"/>
    <mergeCell ref="A24:B24"/>
    <mergeCell ref="B6:B10"/>
    <mergeCell ref="A6:A10"/>
  </mergeCells>
  <phoneticPr fontId="0" type="noConversion"/>
  <printOptions horizontalCentered="1"/>
  <pageMargins left="0" right="0" top="0.19685039370078741" bottom="0" header="0" footer="0"/>
  <pageSetup paperSize="9" scale="85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</vt:lpstr>
      <vt:lpstr>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2023-09-20T19:55:56Z</cp:lastPrinted>
  <dcterms:created xsi:type="dcterms:W3CDTF">1996-10-08T23:32:33Z</dcterms:created>
  <dcterms:modified xsi:type="dcterms:W3CDTF">2023-11-01T07:06:14Z</dcterms:modified>
</cp:coreProperties>
</file>